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Google Drive DE\DE &amp; DEPI\DE CRJ\Professores\PIT e RAD\"/>
    </mc:Choice>
  </mc:AlternateContent>
  <workbookProtection lockWindows="1"/>
  <bookViews>
    <workbookView xWindow="0" yWindow="0" windowWidth="28800" windowHeight="12420"/>
  </bookViews>
  <sheets>
    <sheet name="PIT e RAD" sheetId="1" r:id="rId1"/>
    <sheet name="Aulas" sheetId="4" r:id="rId2"/>
    <sheet name="Coregencia" sheetId="7" r:id="rId3"/>
    <sheet name="dados" sheetId="2" state="hidden" r:id="rId4"/>
  </sheets>
  <definedNames>
    <definedName name="_ftn1" localSheetId="0">'PIT e RAD'!$B$27</definedName>
    <definedName name="_xlnm.Print_Area" localSheetId="0">'PIT e RAD'!$D$1:$J$89</definedName>
    <definedName name="Campus_Arraial_do_Cabo" localSheetId="0">dados!$B$1:$B$20</definedName>
    <definedName name="GRUPO">dados!$D$1:$D$4</definedName>
    <definedName name="GRUPOS">dados!$D$1:$D$4</definedName>
    <definedName name="Sel_Campus">dados!$B$1:$B$20</definedName>
  </definedNames>
  <calcPr calcId="152511"/>
  <fileRecoveryPr repairLoad="1"/>
</workbook>
</file>

<file path=xl/calcChain.xml><?xml version="1.0" encoding="utf-8"?>
<calcChain xmlns="http://schemas.openxmlformats.org/spreadsheetml/2006/main">
  <c r="N68" i="1" l="1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19" i="4"/>
  <c r="C9" i="4"/>
  <c r="C10" i="4"/>
  <c r="C11" i="4"/>
  <c r="C12" i="4"/>
  <c r="C13" i="4"/>
  <c r="C14" i="4"/>
  <c r="C15" i="4"/>
  <c r="C16" i="4"/>
  <c r="C17" i="4"/>
  <c r="C18" i="4"/>
  <c r="H65" i="1"/>
  <c r="H52" i="1"/>
  <c r="H43" i="1"/>
  <c r="C8" i="4" l="1"/>
  <c r="C5" i="4"/>
  <c r="C6" i="7"/>
  <c r="C5" i="7"/>
  <c r="C21" i="7" s="1"/>
  <c r="H9" i="1" s="1"/>
  <c r="C6" i="4" l="1"/>
  <c r="C7" i="4"/>
  <c r="C21" i="4" l="1"/>
  <c r="H8" i="1" s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H19" i="1" l="1"/>
  <c r="H26" i="1" s="1"/>
  <c r="J73" i="1"/>
  <c r="G88" i="1"/>
  <c r="H88" i="1" s="1"/>
  <c r="F88" i="1" l="1"/>
  <c r="J2" i="1" s="1"/>
</calcChain>
</file>

<file path=xl/comments1.xml><?xml version="1.0" encoding="utf-8"?>
<comments xmlns="http://schemas.openxmlformats.org/spreadsheetml/2006/main">
  <authors>
    <author>Anderson Rocha da Silva</author>
    <author>Marcus Vinícius da Silva Pereira</author>
    <author>Familia</author>
  </authors>
  <commentList>
    <comment ref="D1" authorId="0" shapeId="0">
      <text>
        <r>
          <rPr>
            <sz val="10"/>
            <color indexed="81"/>
            <rFont val="Arial"/>
            <family val="2"/>
          </rPr>
          <t>Antes de proceder com a impressão do seu plano de trabalho, consulte o verificador de pendências.</t>
        </r>
      </text>
    </comment>
    <comment ref="D2" authorId="0" shapeId="0">
      <text>
        <r>
          <rPr>
            <sz val="9"/>
            <color indexed="81"/>
            <rFont val="Segoe UI"/>
            <family val="2"/>
          </rPr>
          <t xml:space="preserve">Preencha com o nome completo, sem abreviações
</t>
        </r>
      </text>
    </comment>
    <comment ref="F2" authorId="0" shapeId="0">
      <text>
        <r>
          <rPr>
            <b/>
            <sz val="9"/>
            <color indexed="81"/>
            <rFont val="Segoe UI"/>
            <family val="2"/>
          </rPr>
          <t>Grupo I:</t>
        </r>
        <r>
          <rPr>
            <sz val="9"/>
            <color indexed="81"/>
            <rFont val="Segoe UI"/>
            <family val="2"/>
          </rPr>
          <t xml:space="preserve"> Constituído pelos docentes em regime de trabalho de 20 horas;
</t>
        </r>
        <r>
          <rPr>
            <b/>
            <sz val="9"/>
            <color indexed="81"/>
            <rFont val="Segoe UI"/>
            <family val="2"/>
          </rPr>
          <t>Grupo II:</t>
        </r>
        <r>
          <rPr>
            <sz val="9"/>
            <color indexed="81"/>
            <rFont val="Segoe UI"/>
            <family val="2"/>
          </rPr>
          <t xml:space="preserve"> Constituído pelos docentes em regime de trabalho de 40 horas e 40 horas com dedicação exclusiva;
</t>
        </r>
        <r>
          <rPr>
            <b/>
            <sz val="9"/>
            <color indexed="81"/>
            <rFont val="Segoe UI"/>
            <family val="2"/>
          </rPr>
          <t>Grupo III:</t>
        </r>
        <r>
          <rPr>
            <sz val="9"/>
            <color indexed="81"/>
            <rFont val="Segoe UI"/>
            <family val="2"/>
          </rPr>
          <t xml:space="preserve"> Constituído pelos docentes ocupantes dos cargos de funções gratificadas ou de direção não previstas do Grupo 4;
</t>
        </r>
        <r>
          <rPr>
            <b/>
            <sz val="9"/>
            <color indexed="81"/>
            <rFont val="Segoe UI"/>
            <family val="2"/>
          </rPr>
          <t xml:space="preserve">Grupo IV: </t>
        </r>
        <r>
          <rPr>
            <sz val="9"/>
            <color indexed="81"/>
            <rFont val="Segoe UI"/>
            <family val="2"/>
          </rPr>
          <t>Constituído pelos docentes em exercício de direção de reitor, pró-reitor e diretor de campus.</t>
        </r>
      </text>
    </comment>
    <comment ref="G2" authorId="1" shapeId="0">
      <text>
        <r>
          <rPr>
            <sz val="9"/>
            <color indexed="81"/>
            <rFont val="Segoe UI"/>
            <charset val="1"/>
          </rPr>
          <t>Grupo I: Constituído pelos docentes em regime de trabalho de 20 horas;
Grupo II: Constituído pelos docentes em regime de trabalho de 40 horas e 40 horas com Dedicação Exclusiva;
Grupo III: Constituído pelos docentes ocupantes dos cargos de funções gratificadas ou de direção não previstas do Grupo IV;
Grupo IV: Constituído pelos docentes em exercício de direção de reitor, pró-reitor e diretor-geral de campus.</t>
        </r>
      </text>
    </comment>
    <comment ref="D3" authorId="0" shapeId="0">
      <text>
        <r>
          <rPr>
            <sz val="9"/>
            <color indexed="81"/>
            <rFont val="Segoe UI"/>
            <family val="2"/>
          </rPr>
          <t>Preencha com a coordenação do curso que concentra maior parte de sua carga horária em sala de aula.</t>
        </r>
      </text>
    </comment>
    <comment ref="F3" authorId="0" shapeId="0">
      <text>
        <r>
          <rPr>
            <sz val="9"/>
            <color indexed="81"/>
            <rFont val="Segoe UI"/>
            <family val="2"/>
          </rPr>
          <t xml:space="preserve">Preencha o ano de acordo com o calnedário escolar correspondente para o plano de trabalho proposto.
</t>
        </r>
      </text>
    </comment>
    <comment ref="D4" authorId="0" shapeId="0">
      <text>
        <r>
          <rPr>
            <sz val="9"/>
            <color indexed="81"/>
            <rFont val="Segoe UI"/>
            <family val="2"/>
          </rPr>
          <t>Preencha com o nome do campus que concentra a maior parte de sua carga horária</t>
        </r>
      </text>
    </comment>
    <comment ref="F20" authorId="2" shapeId="0">
      <text>
        <r>
          <rPr>
            <sz val="9"/>
            <color indexed="81"/>
            <rFont val="Tahoma"/>
            <family val="2"/>
          </rPr>
          <t xml:space="preserve">definida pela coordenação do curso
</t>
        </r>
      </text>
    </comment>
    <comment ref="F38" authorId="2" shapeId="0">
      <text>
        <r>
          <rPr>
            <sz val="9"/>
            <color indexed="81"/>
            <rFont val="Tahoma"/>
            <family val="2"/>
          </rPr>
          <t xml:space="preserve">A carga horária atribuída a esta atividade será definida por edital
</t>
        </r>
      </text>
    </comment>
    <comment ref="F47" authorId="0" shapeId="0">
      <text>
        <r>
          <rPr>
            <sz val="9"/>
            <color indexed="81"/>
            <rFont val="Segoe UI"/>
            <family val="2"/>
          </rPr>
          <t xml:space="preserve">Definidos institucionalmente
</t>
        </r>
      </text>
    </comment>
    <comment ref="F48" authorId="0" shapeId="0">
      <text>
        <r>
          <rPr>
            <sz val="9"/>
            <color indexed="81"/>
            <rFont val="Segoe UI"/>
            <family val="2"/>
          </rPr>
          <t xml:space="preserve">Definido por edital
</t>
        </r>
      </text>
    </comment>
    <comment ref="G67" authorId="0" shapeId="0">
      <text>
        <r>
          <rPr>
            <sz val="9"/>
            <color indexed="81"/>
            <rFont val="Segoe UI"/>
            <family val="2"/>
          </rPr>
          <t xml:space="preserve">Preencha com seu horário (hora prevista para chegada e saída) respeitanto os limites de cada turno.
</t>
        </r>
      </text>
    </comment>
    <comment ref="H67" authorId="0" shapeId="0">
      <text>
        <r>
          <rPr>
            <sz val="9"/>
            <color indexed="81"/>
            <rFont val="Segoe UI"/>
            <family val="2"/>
          </rPr>
          <t xml:space="preserve">Preencha com seu horário (hora prevista para chegada e saída) respeitanto os limites de cada turno.
</t>
        </r>
      </text>
    </comment>
  </commentList>
</comments>
</file>

<file path=xl/comments2.xml><?xml version="1.0" encoding="utf-8"?>
<comments xmlns="http://schemas.openxmlformats.org/spreadsheetml/2006/main">
  <authors>
    <author>Anderson Rocha da Silva</author>
  </authors>
  <commentList>
    <comment ref="A4" authorId="0" shapeId="0">
      <text>
        <r>
          <rPr>
            <sz val="9"/>
            <color indexed="81"/>
            <rFont val="Segoe UI"/>
            <family val="2"/>
          </rPr>
          <t>Nome da disciplina conforme o plano de curso</t>
        </r>
      </text>
    </comment>
    <comment ref="B4" authorId="0" shapeId="0">
      <text>
        <r>
          <rPr>
            <sz val="9"/>
            <color indexed="81"/>
            <rFont val="Segoe UI"/>
            <family val="2"/>
          </rPr>
          <t>Carga horária semestral da disciplina      (se curso anual, registrar a metade da CH)
Se tempo de aula de 45 min
2 tempos semanais = 27 h
4 tempos semanais = 54 h
6 tempos semanais = 81 h
8 tempos semanais = 108 h
Se tempo de aula de 50 min
2 tempos semanais = 30 h
4 tempos semanais = 60 h
6 tempos semanais = 90 h
8 tempos semanais = 120 h
Cursos de pós-graduação
cada 1 crédito = 15h</t>
        </r>
      </text>
    </comment>
    <comment ref="D4" authorId="0" shapeId="0">
      <text>
        <r>
          <rPr>
            <sz val="9"/>
            <color indexed="81"/>
            <rFont val="Segoe UI"/>
            <family val="2"/>
          </rPr>
          <t>Escolha a modalidade do curso em que se enquadra a disciplina</t>
        </r>
      </text>
    </comment>
    <comment ref="E4" authorId="0" shapeId="0">
      <text>
        <r>
          <rPr>
            <sz val="9"/>
            <color indexed="81"/>
            <rFont val="Segoe UI"/>
            <family val="2"/>
          </rPr>
          <t>Nome do curso do qual a disciplina faz parte</t>
        </r>
      </text>
    </comment>
    <comment ref="F4" authorId="0" shapeId="0">
      <text>
        <r>
          <rPr>
            <sz val="9"/>
            <color indexed="81"/>
            <rFont val="Segoe UI"/>
            <family val="2"/>
          </rPr>
          <t>Código da turma / disciplina de acordo com a nomenclatura adotada no campus</t>
        </r>
      </text>
    </comment>
  </commentList>
</comments>
</file>

<file path=xl/comments3.xml><?xml version="1.0" encoding="utf-8"?>
<comments xmlns="http://schemas.openxmlformats.org/spreadsheetml/2006/main">
  <authors>
    <author>Anderson Rocha da Silva</author>
  </authors>
  <commentList>
    <comment ref="A4" authorId="0" shapeId="0">
      <text>
        <r>
          <rPr>
            <sz val="9"/>
            <color indexed="81"/>
            <rFont val="Segoe UI"/>
            <family val="2"/>
          </rPr>
          <t>Nome da disciplina conforme o plano de curso</t>
        </r>
      </text>
    </comment>
    <comment ref="B4" authorId="0" shapeId="0">
      <text>
        <r>
          <rPr>
            <sz val="9"/>
            <color indexed="81"/>
            <rFont val="Segoe UI"/>
            <family val="2"/>
          </rPr>
          <t>Carga horária semestral da disciplina      (se curso anual, registrar a metade da CH)
Se tempo de aula de 45 min
2 tempos semanais = 27 h
4 tempos semanais = 54 h
6 tempos semanais = 81 h
8 tempos semanais = 108 h
Se tempo de aula de 50 min
2 tempos semanais = 30 h
4 tempos semanais = 60 h
6 tempos semanais = 90 h
8 tempos semanais = 120 h
Cursos de pós-graduação
cada 1 crédito = 15h</t>
        </r>
      </text>
    </comment>
    <comment ref="D4" authorId="0" shapeId="0">
      <text>
        <r>
          <rPr>
            <sz val="9"/>
            <color indexed="81"/>
            <rFont val="Segoe UI"/>
            <family val="2"/>
          </rPr>
          <t>Escolha a modalidade do curso em que se enquadra a disciplina</t>
        </r>
      </text>
    </comment>
    <comment ref="E4" authorId="0" shapeId="0">
      <text>
        <r>
          <rPr>
            <sz val="9"/>
            <color indexed="81"/>
            <rFont val="Segoe UI"/>
            <family val="2"/>
          </rPr>
          <t>Nome do curso do qual a disciplina faz parte</t>
        </r>
      </text>
    </comment>
    <comment ref="F4" authorId="0" shapeId="0">
      <text>
        <r>
          <rPr>
            <sz val="9"/>
            <color indexed="81"/>
            <rFont val="Segoe UI"/>
            <family val="2"/>
          </rPr>
          <t>Código da turma / disciplina de acordo com a nomenclatura adotada no campus</t>
        </r>
      </text>
    </comment>
  </commentList>
</comments>
</file>

<file path=xl/sharedStrings.xml><?xml version="1.0" encoding="utf-8"?>
<sst xmlns="http://schemas.openxmlformats.org/spreadsheetml/2006/main" count="221" uniqueCount="156">
  <si>
    <t>Grupos de atividades</t>
  </si>
  <si>
    <t>Atividade</t>
  </si>
  <si>
    <t>Cada atividade poderá ser registrada apenas em um dos campos</t>
  </si>
  <si>
    <t>Carga horária semanal exercida</t>
  </si>
  <si>
    <t>Breve descrição das atividades</t>
  </si>
  <si>
    <t>Ver art. 13 do Regulamento de Carga Horária Docente</t>
  </si>
  <si>
    <t>Planejamento de aulas e tempo de estudo</t>
  </si>
  <si>
    <t>Orientação presencial de TCC</t>
  </si>
  <si>
    <t>Orientação de estágio, quando a carga horária não for contabilizada como disciplina curricular e/ou relatório de estágio</t>
  </si>
  <si>
    <t>Responsabilidade por ambientes tecnológicos e laboratórios (inclusive supervisão e orientação de monitoria de laboratório)</t>
  </si>
  <si>
    <t>Até 2 horas / produção</t>
  </si>
  <si>
    <t>0,5 h / supervisão e/ou orientação</t>
  </si>
  <si>
    <t>1 h / supervisão e/ou orientação</t>
  </si>
  <si>
    <t>Atendimento ao aluno </t>
  </si>
  <si>
    <t>Regência compartilhada em aulas experimentais para disciplinas teórico-práticas previstas nos documentos institucionais que regulamentam o curso </t>
  </si>
  <si>
    <t>Reuniões Pedagógicas (Conselhos de Classe, Colegiados de Curso, Núcleo Docente Estruturante e reuniões convocadas pela Direção Geral ou de Ensino) </t>
  </si>
  <si>
    <t>Supervisão de estágio, quando a carga horária não for contabilizada como disciplina curricular </t>
  </si>
  <si>
    <t>Produção sem remuneração extra-salarial de material didático impresso ou digital devidamente registrados, como por exemplo:  ISBN  (apostilas, livros, capítulos de livros, documentários e objetos de aprendizagem).</t>
  </si>
  <si>
    <t xml:space="preserve">Orientação de monitoria acadêmica  </t>
  </si>
  <si>
    <t>ENSINO</t>
  </si>
  <si>
    <t>Carga horária</t>
  </si>
  <si>
    <t>Semanal</t>
  </si>
  <si>
    <t xml:space="preserve">Semestral </t>
  </si>
  <si>
    <t>Participação como revisor interno e ad hoc de publicações (indexadas com ISBN ou ISSN)</t>
  </si>
  <si>
    <t>PESQUISA E/OU INOVAÇÃO</t>
  </si>
  <si>
    <t>2 horas / projeto</t>
  </si>
  <si>
    <t>8 horas / projeto</t>
  </si>
  <si>
    <t xml:space="preserve"> 1 hora / projeto</t>
  </si>
  <si>
    <t>4 horas / projeto</t>
  </si>
  <si>
    <t>2 horas / produção</t>
  </si>
  <si>
    <t xml:space="preserve">4 horas / produção </t>
  </si>
  <si>
    <t xml:space="preserve">1 h / projeto </t>
  </si>
  <si>
    <t>3 h / revisão</t>
  </si>
  <si>
    <t>6 h / evento (jornada ou similares)</t>
  </si>
  <si>
    <t xml:space="preserve">2 h / banca (TCC ou lato sensu) </t>
  </si>
  <si>
    <t>DOCENTE :</t>
  </si>
  <si>
    <t>COORDENAÇÃO:</t>
  </si>
  <si>
    <t>CAMPUS:</t>
  </si>
  <si>
    <t>ANO:</t>
  </si>
  <si>
    <t>VERIFICADOR DE PENDÊNCIAS:</t>
  </si>
  <si>
    <t xml:space="preserve">Atenção: Conforme a legislação vigente, não serão permitidos planos individuais de trabalho que ultrapassem o limite máximo de cada regime de trabalho. </t>
  </si>
  <si>
    <t xml:space="preserve">EXTENSÃO </t>
  </si>
  <si>
    <t>GESTÃO E REPRESENTAÇÃO INSTITUCIONAL</t>
  </si>
  <si>
    <t>Atividades de gestão (Grupo IV)</t>
  </si>
  <si>
    <t>Responsabilidade por Unidades Educativas de Produção e Biotérios (inclusive supervisão e orientação de monitoria de UEP)</t>
  </si>
  <si>
    <t>Participação como membro de Comissão, Comitês, Grupo de Trabalho ou Conselho Institucional, Núcleos Docente Estruturante e reuniões institucionais regulares</t>
  </si>
  <si>
    <t xml:space="preserve">Representação Sindical </t>
  </si>
  <si>
    <t>HORÁRIO DE PERMANÊNCIA DO CAMPUS</t>
  </si>
  <si>
    <t>TERÇA - FEIRA</t>
  </si>
  <si>
    <t>SEGUNDA - FEIRA</t>
  </si>
  <si>
    <t>QUARTA- FEIRA</t>
  </si>
  <si>
    <t>QUINTA - FEIRA</t>
  </si>
  <si>
    <t>SEXTA - FEIRA</t>
  </si>
  <si>
    <t>SÁBADO</t>
  </si>
  <si>
    <t>DIAS DA SEMANA</t>
  </si>
  <si>
    <t>TURNOS</t>
  </si>
  <si>
    <t>MANHÃ (7:00 às 12:00)</t>
  </si>
  <si>
    <t>TARDE (12:00 às 18:00)</t>
  </si>
  <si>
    <t>NOITE (18:00 às 22:30)</t>
  </si>
  <si>
    <t xml:space="preserve">CARGA HORÁRIA TOTAL = </t>
  </si>
  <si>
    <t>1 h / projeto</t>
  </si>
  <si>
    <t>0,5 a 2 horas / atividade</t>
  </si>
  <si>
    <t>Até 40 h</t>
  </si>
  <si>
    <t xml:space="preserve">Até 30 h </t>
  </si>
  <si>
    <t>Até 8 h por UEP ou Biotério</t>
  </si>
  <si>
    <t>1 a 4 h  por comissão ou conselho, definidas institucionalmente</t>
  </si>
  <si>
    <t>Respeitada a carga horária estipulada em editais e/ou documento institucional</t>
  </si>
  <si>
    <t>A ser definida pelo ConSup</t>
  </si>
  <si>
    <t>A ser definida pelo CoCam</t>
  </si>
  <si>
    <t>0,5 h / banca</t>
  </si>
  <si>
    <t>SEMESTRE:</t>
  </si>
  <si>
    <t xml:space="preserve">GRUPO: </t>
  </si>
  <si>
    <t>Campus Arraial do Cabo </t>
  </si>
  <si>
    <t>Campus Duque de Caxias </t>
  </si>
  <si>
    <t>Campus Eng. Paulo de Frontin </t>
  </si>
  <si>
    <t>Campus Mesquita </t>
  </si>
  <si>
    <t>Campus Nilópolis </t>
  </si>
  <si>
    <t>Campus Nilo Peçanha - Pinheiral </t>
  </si>
  <si>
    <t>Campus Paracambi </t>
  </si>
  <si>
    <t>Campus Realengo </t>
  </si>
  <si>
    <t>Campus Rio de Janeiro </t>
  </si>
  <si>
    <t>Campus São Gonçalo </t>
  </si>
  <si>
    <t>Campus Volta Redonda</t>
  </si>
  <si>
    <t>Campus Resende</t>
  </si>
  <si>
    <t>Campus Belford Roxo</t>
  </si>
  <si>
    <t>Campus C. do Alemão</t>
  </si>
  <si>
    <t>Campus Centro (Rio)</t>
  </si>
  <si>
    <t>Campus C. de Deus (Rio)</t>
  </si>
  <si>
    <t>Campus Mesquista</t>
  </si>
  <si>
    <t>Campus Niterói</t>
  </si>
  <si>
    <t>Campus São João de Meriti</t>
  </si>
  <si>
    <t>Grupo I</t>
  </si>
  <si>
    <t>Grupo II</t>
  </si>
  <si>
    <t>Grupo III</t>
  </si>
  <si>
    <t>Grupo IV</t>
  </si>
  <si>
    <t>PRIMEIRO</t>
  </si>
  <si>
    <t>SEGUNDO</t>
  </si>
  <si>
    <t>NATUREZA DO DOCUMENTO:</t>
  </si>
  <si>
    <t>Plano Individual de Trabalho (PIT)</t>
  </si>
  <si>
    <t>Relatório de Atividades Desenvolvidas (RAD)</t>
  </si>
  <si>
    <t>NÃO EXISTEM PENDÊNCIAS</t>
  </si>
  <si>
    <t>EXISTEM PENDÊNCIAS</t>
  </si>
  <si>
    <t>Aulas presenciais e à distância</t>
  </si>
  <si>
    <t>Carga horária exercida</t>
  </si>
  <si>
    <r>
      <rPr>
        <b/>
        <sz val="8"/>
        <color theme="1"/>
        <rFont val="Arial"/>
        <family val="2"/>
      </rPr>
      <t>Orientação</t>
    </r>
    <r>
      <rPr>
        <sz val="8"/>
        <color theme="1"/>
        <rFont val="Arial"/>
        <family val="2"/>
      </rPr>
      <t xml:space="preserve"> dissertação de Mestrado, tese de Doutorado e/ou relatório de pós-doutorado </t>
    </r>
  </si>
  <si>
    <r>
      <rPr>
        <b/>
        <sz val="8"/>
        <color theme="1"/>
        <rFont val="Arial"/>
        <family val="2"/>
      </rPr>
      <t>Co-orientação</t>
    </r>
    <r>
      <rPr>
        <sz val="8"/>
        <color theme="1"/>
        <rFont val="Arial"/>
        <family val="2"/>
      </rPr>
      <t xml:space="preserve"> dissertação de Mestrado, tese de Doutorado e/ou relatório de pós-doutorado</t>
    </r>
  </si>
  <si>
    <t>Até 1 hora / hora de aula</t>
  </si>
  <si>
    <t>Limite máximo em horas:</t>
  </si>
  <si>
    <t>Turma</t>
  </si>
  <si>
    <t>Técnico conc./subsequente</t>
  </si>
  <si>
    <t>Graduação</t>
  </si>
  <si>
    <t>Curso</t>
  </si>
  <si>
    <t>FIC</t>
  </si>
  <si>
    <t>Pós-graduação</t>
  </si>
  <si>
    <t>HORÁRIO ENTRADA</t>
  </si>
  <si>
    <t>SAÌDA</t>
  </si>
  <si>
    <t>Total de horas semanais:</t>
  </si>
  <si>
    <t>Para docente 20 h: min 10 h e max 20 h</t>
  </si>
  <si>
    <t>Para docente 40h ou DE: min 20 h e max 40 h</t>
  </si>
  <si>
    <t>CH Semestral (h)</t>
  </si>
  <si>
    <t>Disciplina</t>
  </si>
  <si>
    <t>Modalidade do curso</t>
  </si>
  <si>
    <t>TOTAL:</t>
  </si>
  <si>
    <t>Técnico Integrado</t>
  </si>
  <si>
    <t>Outras atividades</t>
  </si>
  <si>
    <t>Participação em bancas examinadoras de TCC, de pós-graduação e de jornadas científicas e similares</t>
  </si>
  <si>
    <t>5 h / banca (stricto sensu)</t>
  </si>
  <si>
    <t>Até 4 horas / semana / edital           (definido por edital)</t>
  </si>
  <si>
    <t>Até 4 horas / semana</t>
  </si>
  <si>
    <t>CH Semanal (h)</t>
  </si>
  <si>
    <t>CARGA HORÁRIA EM SALA DE AULA   -   REGISTRO POR TURMA/DISCIPLINA</t>
  </si>
  <si>
    <t>REGÊNCIA COMPARTILHADA DE DISCIPLINAS TEÓRICO-PRÁTICAS   -   REGISTRO POR TURMA/DISCIPLINA</t>
  </si>
  <si>
    <t>0,5 h / hora de aula</t>
  </si>
  <si>
    <t>h / semana</t>
  </si>
  <si>
    <r>
      <t xml:space="preserve">Participação em programas ou projetos* de Ensino </t>
    </r>
    <r>
      <rPr>
        <b/>
        <sz val="8"/>
        <color theme="1"/>
        <rFont val="Arial"/>
        <family val="2"/>
      </rPr>
      <t xml:space="preserve">aprovados institucionalmente  </t>
    </r>
    <r>
      <rPr>
        <sz val="8"/>
        <color theme="1"/>
        <rFont val="Arial"/>
        <family val="2"/>
      </rPr>
      <t>*Vinculados à programas ou não, tais como Pibid, PET, programas voltados para permanência e êxito, entre outros)</t>
    </r>
  </si>
  <si>
    <r>
      <t xml:space="preserve">Visita técnica e/ou cultural  </t>
    </r>
    <r>
      <rPr>
        <b/>
        <sz val="8"/>
        <color theme="1"/>
        <rFont val="Arial"/>
        <family val="2"/>
      </rPr>
      <t>(fora do horário de aula) </t>
    </r>
  </si>
  <si>
    <r>
      <t>Supervisão de estágio</t>
    </r>
    <r>
      <rPr>
        <b/>
        <sz val="8"/>
        <color theme="1"/>
        <rFont val="Arial"/>
        <family val="2"/>
      </rPr>
      <t>  (fora do horário de aula)</t>
    </r>
  </si>
  <si>
    <r>
      <t xml:space="preserve">Participação (colaboração) em </t>
    </r>
    <r>
      <rPr>
        <b/>
        <sz val="8"/>
        <color theme="1"/>
        <rFont val="Arial"/>
        <family val="2"/>
      </rPr>
      <t>Projeto aprovado em órgão de fomento externo (associado a uma comprovação de representação do IFRJ)</t>
    </r>
  </si>
  <si>
    <r>
      <t xml:space="preserve">Coordenação de Projeto </t>
    </r>
    <r>
      <rPr>
        <b/>
        <sz val="8"/>
        <color theme="1"/>
        <rFont val="Arial"/>
        <family val="2"/>
      </rPr>
      <t>aprovado em órgão de fomento externo (associado a uma comprovação de representação do IFRJ)</t>
    </r>
  </si>
  <si>
    <r>
      <t>Participação (colaboração) em Projeto de Pesquisa e/ou Inovação</t>
    </r>
    <r>
      <rPr>
        <b/>
        <sz val="8"/>
        <color theme="1"/>
        <rFont val="Arial"/>
        <family val="2"/>
      </rPr>
      <t xml:space="preserve"> aprovado institucionalmente, vinculado a Núcleo ou Grupo de Pesquisa.</t>
    </r>
  </si>
  <si>
    <r>
      <t xml:space="preserve">Orientação de aluno em Projeto de Pesquisa e/ou Inovação </t>
    </r>
    <r>
      <rPr>
        <b/>
        <sz val="8"/>
        <color theme="1"/>
        <rFont val="Arial"/>
        <family val="2"/>
      </rPr>
      <t>aprovado institucionalmente</t>
    </r>
    <r>
      <rPr>
        <sz val="8"/>
        <color theme="1"/>
        <rFont val="Arial"/>
        <family val="2"/>
      </rPr>
      <t xml:space="preserve">, vinculado a Núcleo ou Grupo de Pesquisa.alunos em Projeto, vinculado a Núcleo ou Grupo de Pesquisa, </t>
    </r>
    <r>
      <rPr>
        <b/>
        <sz val="8"/>
        <color theme="1"/>
        <rFont val="Arial"/>
        <family val="2"/>
      </rPr>
      <t>aprovado institucionalmente</t>
    </r>
  </si>
  <si>
    <r>
      <t xml:space="preserve">Coordenação em Projeto de Pesquisa e/ou Inovação </t>
    </r>
    <r>
      <rPr>
        <b/>
        <sz val="8"/>
        <color theme="1"/>
        <rFont val="Arial"/>
        <family val="2"/>
      </rPr>
      <t>aprovado institucionalmente</t>
    </r>
    <r>
      <rPr>
        <sz val="8"/>
        <color theme="1"/>
        <rFont val="Arial"/>
        <family val="2"/>
      </rPr>
      <t>, vinculado a Núcleo ou Grupo de Pesquisa</t>
    </r>
  </si>
  <si>
    <t>Produção sem remuneração extra-salarial de material impresso ou digital, didático, técnico ou cientifico devidamente registrados, como por exemplo: ISBN ou ISSN  (apostilas, artigos científicos, livros, capítulos de livros, documentários e objetos de aprendizagem) vinculados à projetos de pesquisa e/ou pós-graduação</t>
  </si>
  <si>
    <t>Desenvolvimento de protótipos e desenvolvimento de patentes</t>
  </si>
  <si>
    <r>
      <t xml:space="preserve">Participação em atividades de extensão regulares </t>
    </r>
    <r>
      <rPr>
        <b/>
        <sz val="8"/>
        <color theme="1"/>
        <rFont val="Arial"/>
        <family val="2"/>
      </rPr>
      <t>aprovadas institucionalmente</t>
    </r>
    <r>
      <rPr>
        <sz val="8"/>
        <color theme="1"/>
        <rFont val="Arial"/>
        <family val="2"/>
      </rPr>
      <t xml:space="preserve"> (ex.: NAPNE, NEABI e outros núcleos aprovados institucionalmente e homologados pela direção competente). </t>
    </r>
  </si>
  <si>
    <r>
      <t xml:space="preserve">Participação e orientação em projetos de extensão, </t>
    </r>
    <r>
      <rPr>
        <b/>
        <sz val="8"/>
        <color theme="1"/>
        <rFont val="Arial"/>
        <family val="2"/>
      </rPr>
      <t>aprovados institucionalmente</t>
    </r>
    <r>
      <rPr>
        <sz val="8"/>
        <color theme="1"/>
        <rFont val="Arial"/>
        <family val="2"/>
      </rPr>
      <t>, vinculados à ProEx e/ou homologados pela Direção-Geral do Campus</t>
    </r>
  </si>
  <si>
    <t>Participação em visitas de aproximação a empresas e/ou instituições para firmar convênios de estágio e acordos de cooperação técnica</t>
  </si>
  <si>
    <r>
      <t xml:space="preserve">Avaliação </t>
    </r>
    <r>
      <rPr>
        <b/>
        <sz val="8"/>
        <color theme="1"/>
        <rFont val="Arial"/>
        <family val="2"/>
      </rPr>
      <t>não remunerada</t>
    </r>
    <r>
      <rPr>
        <sz val="8"/>
        <color theme="1"/>
        <rFont val="Arial"/>
        <family val="2"/>
      </rPr>
      <t xml:space="preserve"> de projetos de extensão internos ou externos ao IFRJ</t>
    </r>
  </si>
  <si>
    <r>
      <t xml:space="preserve">Avaliação </t>
    </r>
    <r>
      <rPr>
        <b/>
        <sz val="8"/>
        <color theme="1"/>
        <rFont val="Arial"/>
        <family val="2"/>
      </rPr>
      <t>não remunerada</t>
    </r>
    <r>
      <rPr>
        <sz val="8"/>
        <color theme="1"/>
        <rFont val="Arial"/>
        <family val="2"/>
      </rPr>
      <t xml:space="preserve"> de projetos de pesquisa e/ou inovação internos ou externos ao IFRJ</t>
    </r>
  </si>
  <si>
    <t>Atividades de direção e coordenação (funções gratificadas e Grupo III)</t>
  </si>
  <si>
    <t>2 a 6 h / laboratório (definida pela coordenação do curso)</t>
  </si>
  <si>
    <r>
      <t xml:space="preserve">Responsável por programas ou projetos* de Ensino, Pesquisa e Inovação ou Extensão </t>
    </r>
    <r>
      <rPr>
        <b/>
        <sz val="8"/>
        <color theme="1"/>
        <rFont val="Arial"/>
        <family val="2"/>
      </rPr>
      <t>aprovados institucionalmente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* vinculados à programas ou não, tais como PIBID, PET, programas voltados para permanência e êxito, entre outros</t>
    </r>
  </si>
  <si>
    <t>Fiscalização ou Gestão de contrato</t>
  </si>
  <si>
    <r>
      <t xml:space="preserve">Participação em Bancas Examinadoras Institucionais de concursos </t>
    </r>
    <r>
      <rPr>
        <b/>
        <sz val="8"/>
        <color theme="1"/>
        <rFont val="Arial"/>
        <family val="2"/>
      </rPr>
      <t>sem remuneração extra-salarial</t>
    </r>
  </si>
  <si>
    <t>1 h  /  visita</t>
  </si>
  <si>
    <t>1 h /  visita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</si>
</sst>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28"/>
      <color theme="1"/>
      <name val="Arial Black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rgb="FFFF0000"/>
      <name val="Arial Black"/>
      <family val="2"/>
    </font>
    <font>
      <sz val="16"/>
      <color theme="1"/>
      <name val="Arial Black"/>
      <family val="2"/>
    </font>
    <font>
      <sz val="18"/>
      <color theme="1"/>
      <name val="Arial Black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theme="0"/>
      <name val="Arial"/>
      <family val="2"/>
    </font>
    <font>
      <sz val="16"/>
      <color theme="0"/>
      <name val="Arial Black"/>
      <family val="2"/>
    </font>
    <font>
      <sz val="11"/>
      <color theme="0"/>
      <name val="Arial Black"/>
      <family val="2"/>
    </font>
    <font>
      <sz val="10"/>
      <color indexed="81"/>
      <name val="Arial"/>
      <family val="2"/>
    </font>
    <font>
      <b/>
      <sz val="8"/>
      <color rgb="FFFFFF00"/>
      <name val="Arial Black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8"/>
      <color theme="0"/>
      <name val="Arial Black"/>
      <family val="2"/>
    </font>
    <font>
      <b/>
      <sz val="12"/>
      <name val="Arial"/>
      <family val="2"/>
    </font>
    <font>
      <b/>
      <sz val="11"/>
      <color theme="3"/>
      <name val="Arial Black"/>
      <family val="2"/>
    </font>
    <font>
      <b/>
      <sz val="11"/>
      <color rgb="FFFF0000"/>
      <name val="Arial Black"/>
      <family val="2"/>
    </font>
    <font>
      <sz val="11"/>
      <color theme="5" tint="-0.249977111117893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 Black"/>
      <family val="2"/>
    </font>
    <font>
      <sz val="10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9"/>
      <color indexed="81"/>
      <name val="Segoe UI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AB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3" borderId="0" xfId="0" applyFill="1" applyBorder="1"/>
    <xf numFmtId="2" fontId="3" fillId="3" borderId="11" xfId="0" applyNumberFormat="1" applyFont="1" applyFill="1" applyBorder="1" applyAlignment="1" applyProtection="1">
      <alignment horizontal="center" vertical="center" wrapText="1"/>
      <protection hidden="1"/>
    </xf>
    <xf numFmtId="2" fontId="0" fillId="3" borderId="11" xfId="0" applyNumberFormat="1" applyFill="1" applyBorder="1" applyProtection="1">
      <protection hidden="1"/>
    </xf>
    <xf numFmtId="4" fontId="0" fillId="3" borderId="11" xfId="0" applyNumberFormat="1" applyFill="1" applyBorder="1" applyAlignment="1" applyProtection="1">
      <alignment horizontal="center" vertical="center"/>
      <protection hidden="1"/>
    </xf>
    <xf numFmtId="2" fontId="0" fillId="3" borderId="0" xfId="0" applyNumberFormat="1" applyFill="1" applyBorder="1" applyProtection="1">
      <protection hidden="1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Protection="1"/>
    <xf numFmtId="0" fontId="0" fillId="3" borderId="0" xfId="0" applyFill="1" applyBorder="1" applyAlignment="1" applyProtection="1"/>
    <xf numFmtId="0" fontId="9" fillId="2" borderId="5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vertical="center" wrapText="1"/>
    </xf>
    <xf numFmtId="0" fontId="0" fillId="3" borderId="13" xfId="0" applyFill="1" applyBorder="1" applyProtection="1"/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4" fontId="10" fillId="3" borderId="1" xfId="0" applyNumberFormat="1" applyFont="1" applyFill="1" applyBorder="1" applyAlignment="1" applyProtection="1">
      <alignment horizontal="center" vertical="center"/>
    </xf>
    <xf numFmtId="2" fontId="10" fillId="3" borderId="0" xfId="0" applyNumberFormat="1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vertical="center" wrapText="1"/>
    </xf>
    <xf numFmtId="2" fontId="1" fillId="3" borderId="0" xfId="0" applyNumberFormat="1" applyFont="1" applyFill="1" applyBorder="1" applyAlignment="1" applyProtection="1">
      <alignment horizontal="center" vertical="center"/>
    </xf>
    <xf numFmtId="4" fontId="3" fillId="3" borderId="11" xfId="0" applyNumberFormat="1" applyFont="1" applyFill="1" applyBorder="1" applyAlignment="1" applyProtection="1">
      <alignment horizontal="center" vertical="center" wrapText="1"/>
    </xf>
    <xf numFmtId="4" fontId="0" fillId="3" borderId="11" xfId="0" applyNumberForma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 textRotation="90"/>
    </xf>
    <xf numFmtId="2" fontId="10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14" fillId="3" borderId="0" xfId="0" applyFont="1" applyFill="1" applyBorder="1" applyAlignment="1" applyProtection="1">
      <alignment horizontal="center" vertical="center" textRotation="90"/>
    </xf>
    <xf numFmtId="0" fontId="3" fillId="3" borderId="0" xfId="0" applyFont="1" applyFill="1" applyBorder="1" applyAlignment="1" applyProtection="1">
      <alignment horizontal="center" vertical="center" wrapText="1"/>
    </xf>
    <xf numFmtId="4" fontId="0" fillId="3" borderId="0" xfId="0" applyNumberForma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right" vertical="center"/>
    </xf>
    <xf numFmtId="4" fontId="19" fillId="4" borderId="0" xfId="0" applyNumberFormat="1" applyFont="1" applyFill="1" applyBorder="1" applyAlignment="1" applyProtection="1">
      <alignment horizontal="left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11" fillId="3" borderId="16" xfId="0" applyNumberFormat="1" applyFont="1" applyFill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0" fontId="21" fillId="5" borderId="1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5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0" fillId="0" borderId="0" xfId="0" applyFont="1"/>
    <xf numFmtId="0" fontId="24" fillId="4" borderId="1" xfId="0" applyFont="1" applyFill="1" applyBorder="1" applyAlignment="1" applyProtection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3" borderId="0" xfId="0" applyFont="1" applyFill="1" applyBorder="1"/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horizontal="center" vertical="center" wrapText="1"/>
    </xf>
    <xf numFmtId="4" fontId="0" fillId="3" borderId="0" xfId="0" applyNumberFormat="1" applyFill="1" applyBorder="1"/>
    <xf numFmtId="20" fontId="0" fillId="3" borderId="0" xfId="0" applyNumberFormat="1" applyFill="1" applyBorder="1" applyProtection="1"/>
    <xf numFmtId="2" fontId="0" fillId="3" borderId="0" xfId="0" applyNumberFormat="1" applyFill="1" applyBorder="1"/>
    <xf numFmtId="0" fontId="0" fillId="0" borderId="9" xfId="0" applyBorder="1"/>
    <xf numFmtId="0" fontId="32" fillId="3" borderId="2" xfId="0" applyFont="1" applyFill="1" applyBorder="1" applyAlignment="1" applyProtection="1">
      <alignment horizontal="center"/>
    </xf>
    <xf numFmtId="2" fontId="34" fillId="3" borderId="7" xfId="0" applyNumberFormat="1" applyFont="1" applyFill="1" applyBorder="1" applyAlignment="1" applyProtection="1">
      <alignment horizontal="center"/>
    </xf>
    <xf numFmtId="0" fontId="0" fillId="3" borderId="3" xfId="0" applyFill="1" applyBorder="1" applyProtection="1"/>
    <xf numFmtId="0" fontId="10" fillId="0" borderId="20" xfId="0" applyFont="1" applyBorder="1" applyAlignment="1">
      <alignment horizontal="right"/>
    </xf>
    <xf numFmtId="2" fontId="10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33" fillId="0" borderId="19" xfId="0" applyNumberFormat="1" applyFont="1" applyBorder="1" applyAlignment="1">
      <alignment horizont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5" fillId="7" borderId="19" xfId="0" applyFont="1" applyFill="1" applyBorder="1" applyAlignment="1" applyProtection="1">
      <alignment horizontal="center" vertical="center"/>
    </xf>
    <xf numFmtId="0" fontId="35" fillId="7" borderId="19" xfId="0" applyFont="1" applyFill="1" applyBorder="1" applyAlignment="1" applyProtection="1">
      <alignment horizontal="center" vertical="center" wrapText="1"/>
    </xf>
    <xf numFmtId="2" fontId="33" fillId="0" borderId="19" xfId="0" applyNumberFormat="1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right"/>
    </xf>
    <xf numFmtId="2" fontId="10" fillId="0" borderId="5" xfId="0" applyNumberFormat="1" applyFont="1" applyBorder="1" applyAlignment="1" applyProtection="1">
      <alignment horizontal="center"/>
    </xf>
    <xf numFmtId="0" fontId="0" fillId="0" borderId="9" xfId="0" applyBorder="1" applyProtection="1"/>
    <xf numFmtId="0" fontId="10" fillId="0" borderId="6" xfId="0" applyFont="1" applyBorder="1" applyAlignment="1" applyProtection="1">
      <alignment horizontal="center"/>
    </xf>
    <xf numFmtId="0" fontId="33" fillId="0" borderId="19" xfId="0" applyFont="1" applyBorder="1" applyAlignment="1" applyProtection="1">
      <alignment horizontal="center"/>
      <protection locked="0"/>
    </xf>
    <xf numFmtId="164" fontId="33" fillId="0" borderId="19" xfId="0" applyNumberFormat="1" applyFont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4" fontId="37" fillId="3" borderId="1" xfId="0" applyNumberFormat="1" applyFont="1" applyFill="1" applyBorder="1" applyAlignment="1" applyProtection="1">
      <alignment horizontal="center" vertical="center" wrapText="1"/>
    </xf>
    <xf numFmtId="2" fontId="37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7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8" fillId="3" borderId="9" xfId="0" applyFont="1" applyFill="1" applyBorder="1" applyAlignment="1" applyProtection="1">
      <alignment horizontal="center" vertical="center" wrapText="1"/>
    </xf>
    <xf numFmtId="0" fontId="38" fillId="3" borderId="1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Protection="1"/>
    <xf numFmtId="0" fontId="6" fillId="3" borderId="18" xfId="0" applyFont="1" applyFill="1" applyBorder="1" applyAlignment="1" applyProtection="1">
      <alignment horizontal="center" vertical="center" wrapText="1"/>
    </xf>
    <xf numFmtId="2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2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6" fillId="9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38" fillId="3" borderId="1" xfId="0" applyFont="1" applyFill="1" applyBorder="1" applyAlignment="1" applyProtection="1">
      <alignment horizontal="center" vertical="center" wrapText="1"/>
    </xf>
    <xf numFmtId="0" fontId="38" fillId="3" borderId="3" xfId="0" applyFont="1" applyFill="1" applyBorder="1" applyAlignment="1" applyProtection="1">
      <alignment horizontal="center" vertical="center" wrapText="1"/>
    </xf>
    <xf numFmtId="0" fontId="38" fillId="3" borderId="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8" borderId="2" xfId="0" applyFont="1" applyFill="1" applyBorder="1" applyAlignment="1" applyProtection="1">
      <alignment horizontal="center" vertical="center" wrapText="1"/>
    </xf>
    <xf numFmtId="0" fontId="6" fillId="8" borderId="7" xfId="0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textRotation="90" wrapText="1"/>
    </xf>
    <xf numFmtId="0" fontId="18" fillId="4" borderId="7" xfId="0" applyFont="1" applyFill="1" applyBorder="1" applyAlignment="1" applyProtection="1">
      <alignment horizontal="center" vertical="center" textRotation="90" wrapText="1"/>
    </xf>
    <xf numFmtId="0" fontId="18" fillId="4" borderId="3" xfId="0" applyFont="1" applyFill="1" applyBorder="1" applyAlignment="1" applyProtection="1">
      <alignment horizontal="center" vertical="center" textRotation="90" wrapText="1"/>
    </xf>
    <xf numFmtId="0" fontId="13" fillId="2" borderId="2" xfId="0" applyFont="1" applyFill="1" applyBorder="1" applyAlignment="1" applyProtection="1">
      <alignment horizontal="center" vertical="center" textRotation="90" wrapText="1"/>
    </xf>
    <xf numFmtId="0" fontId="13" fillId="2" borderId="7" xfId="0" applyFont="1" applyFill="1" applyBorder="1" applyAlignment="1" applyProtection="1">
      <alignment horizontal="center" vertical="center" textRotation="90" wrapText="1"/>
    </xf>
    <xf numFmtId="0" fontId="13" fillId="2" borderId="3" xfId="0" applyFont="1" applyFill="1" applyBorder="1" applyAlignment="1" applyProtection="1">
      <alignment horizontal="center" vertical="center" textRotation="90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textRotation="90"/>
    </xf>
    <xf numFmtId="0" fontId="14" fillId="2" borderId="7" xfId="0" applyFont="1" applyFill="1" applyBorder="1" applyAlignment="1" applyProtection="1">
      <alignment horizontal="center" vertical="center" textRotation="90"/>
    </xf>
    <xf numFmtId="0" fontId="14" fillId="2" borderId="3" xfId="0" applyFont="1" applyFill="1" applyBorder="1" applyAlignment="1" applyProtection="1">
      <alignment horizontal="center" vertical="center" textRotation="90"/>
    </xf>
    <xf numFmtId="0" fontId="0" fillId="3" borderId="0" xfId="0" applyFill="1" applyBorder="1" applyAlignment="1">
      <alignment horizontal="center"/>
    </xf>
    <xf numFmtId="0" fontId="12" fillId="0" borderId="10" xfId="0" applyFont="1" applyBorder="1" applyAlignment="1" applyProtection="1">
      <alignment horizontal="center" vertical="center"/>
    </xf>
    <xf numFmtId="0" fontId="36" fillId="4" borderId="0" xfId="0" applyFont="1" applyFill="1" applyBorder="1" applyAlignment="1" applyProtection="1">
      <alignment horizontal="center"/>
    </xf>
    <xf numFmtId="0" fontId="36" fillId="4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AB"/>
      <color rgb="FFE6E6E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82840</xdr:colOff>
      <xdr:row>0</xdr:row>
      <xdr:rowOff>32904</xdr:rowOff>
    </xdr:from>
    <xdr:to>
      <xdr:col>4</xdr:col>
      <xdr:colOff>2077519</xdr:colOff>
      <xdr:row>0</xdr:row>
      <xdr:rowOff>665040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37" b="20395"/>
        <a:stretch/>
      </xdr:blipFill>
      <xdr:spPr>
        <a:xfrm>
          <a:off x="1911640" y="32904"/>
          <a:ext cx="3404379" cy="632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1:P88"/>
  <sheetViews>
    <sheetView windowProtection="1" tabSelected="1" topLeftCell="B1" zoomScaleNormal="100" workbookViewId="0">
      <selection activeCell="I22" sqref="I22"/>
    </sheetView>
  </sheetViews>
  <sheetFormatPr defaultColWidth="9.140625" defaultRowHeight="15" x14ac:dyDescent="0.25"/>
  <cols>
    <col min="1" max="3" width="9.140625" style="1" customWidth="1"/>
    <col min="4" max="4" width="21.140625" style="1" customWidth="1"/>
    <col min="5" max="5" width="62.7109375" style="1" customWidth="1"/>
    <col min="6" max="7" width="30.7109375" style="1" customWidth="1"/>
    <col min="8" max="9" width="16.7109375" style="1" customWidth="1"/>
    <col min="10" max="10" width="45.5703125" style="1" customWidth="1"/>
    <col min="11" max="12" width="9.140625" style="1"/>
    <col min="13" max="13" width="9.140625" style="1" customWidth="1"/>
    <col min="14" max="14" width="11.42578125" style="1" hidden="1" customWidth="1"/>
    <col min="15" max="15" width="9.140625" style="1"/>
    <col min="16" max="16" width="27" style="1" customWidth="1"/>
    <col min="17" max="17" width="24" style="1" bestFit="1" customWidth="1"/>
    <col min="18" max="16384" width="9.140625" style="1"/>
  </cols>
  <sheetData>
    <row r="1" spans="4:16" ht="60" customHeight="1" thickBot="1" x14ac:dyDescent="0.3">
      <c r="D1" s="139"/>
      <c r="E1" s="139"/>
    </row>
    <row r="2" spans="4:16" ht="36" customHeight="1" thickBot="1" x14ac:dyDescent="0.3">
      <c r="D2" s="50" t="s">
        <v>35</v>
      </c>
      <c r="E2" s="54"/>
      <c r="F2" s="50" t="s">
        <v>71</v>
      </c>
      <c r="G2" s="55" t="s">
        <v>92</v>
      </c>
      <c r="H2" s="8"/>
      <c r="I2" s="53" t="s">
        <v>39</v>
      </c>
      <c r="J2" s="107" t="str">
        <f>IF(F88&gt;H88,"EXISTEM PENDÊNCIAS","NÃO EXISTEM PENDÊNCIAS")</f>
        <v>NÃO EXISTEM PENDÊNCIAS</v>
      </c>
    </row>
    <row r="3" spans="4:16" ht="36" customHeight="1" thickBot="1" x14ac:dyDescent="0.3">
      <c r="D3" s="50" t="s">
        <v>36</v>
      </c>
      <c r="E3" s="6"/>
      <c r="F3" s="50" t="s">
        <v>38</v>
      </c>
      <c r="G3" s="48"/>
      <c r="H3" s="8"/>
      <c r="I3" s="8"/>
      <c r="J3" s="8"/>
      <c r="P3" s="62"/>
    </row>
    <row r="4" spans="4:16" ht="37.5" customHeight="1" thickBot="1" x14ac:dyDescent="0.3">
      <c r="D4" s="51" t="s">
        <v>37</v>
      </c>
      <c r="E4" s="7"/>
      <c r="F4" s="52" t="s">
        <v>70</v>
      </c>
      <c r="G4" s="49"/>
      <c r="H4" s="9"/>
      <c r="I4" s="59" t="s">
        <v>97</v>
      </c>
      <c r="J4" s="63" t="s">
        <v>98</v>
      </c>
    </row>
    <row r="5" spans="4:16" ht="33" customHeight="1" thickBot="1" x14ac:dyDescent="0.3">
      <c r="D5" s="140" t="s">
        <v>40</v>
      </c>
      <c r="E5" s="140"/>
      <c r="F5" s="140"/>
      <c r="G5" s="140"/>
      <c r="H5" s="140"/>
      <c r="I5" s="140"/>
      <c r="J5" s="140"/>
    </row>
    <row r="6" spans="4:16" ht="15.75" thickBot="1" x14ac:dyDescent="0.3">
      <c r="D6" s="129" t="s">
        <v>0</v>
      </c>
      <c r="E6" s="10" t="s">
        <v>1</v>
      </c>
      <c r="F6" s="131" t="s">
        <v>20</v>
      </c>
      <c r="G6" s="132"/>
      <c r="H6" s="133" t="s">
        <v>103</v>
      </c>
      <c r="I6" s="133"/>
      <c r="J6" s="134" t="s">
        <v>4</v>
      </c>
    </row>
    <row r="7" spans="4:16" ht="15.75" thickBot="1" x14ac:dyDescent="0.3">
      <c r="D7" s="130"/>
      <c r="E7" s="11" t="s">
        <v>2</v>
      </c>
      <c r="F7" s="12" t="s">
        <v>21</v>
      </c>
      <c r="G7" s="13" t="s">
        <v>22</v>
      </c>
      <c r="H7" s="14" t="s">
        <v>21</v>
      </c>
      <c r="I7" s="15" t="s">
        <v>22</v>
      </c>
      <c r="J7" s="135"/>
    </row>
    <row r="8" spans="4:16" ht="30" customHeight="1" thickBot="1" x14ac:dyDescent="0.3">
      <c r="D8" s="136" t="s">
        <v>19</v>
      </c>
      <c r="E8" s="17" t="s">
        <v>102</v>
      </c>
      <c r="F8" s="17" t="s">
        <v>5</v>
      </c>
      <c r="G8" s="18"/>
      <c r="H8" s="94">
        <f>Aulas!C21</f>
        <v>0</v>
      </c>
      <c r="I8" s="2"/>
      <c r="J8" s="45"/>
    </row>
    <row r="9" spans="4:16" ht="36" customHeight="1" thickBot="1" x14ac:dyDescent="0.3">
      <c r="D9" s="137"/>
      <c r="E9" s="108" t="s">
        <v>14</v>
      </c>
      <c r="F9" s="17" t="s">
        <v>132</v>
      </c>
      <c r="G9" s="19"/>
      <c r="H9" s="92">
        <f>Coregencia!C21</f>
        <v>0</v>
      </c>
      <c r="I9" s="3"/>
      <c r="J9" s="45"/>
    </row>
    <row r="10" spans="4:16" ht="30" customHeight="1" thickBot="1" x14ac:dyDescent="0.3">
      <c r="D10" s="137"/>
      <c r="E10" s="17" t="s">
        <v>6</v>
      </c>
      <c r="F10" s="120" t="s">
        <v>106</v>
      </c>
      <c r="G10" s="19"/>
      <c r="H10" s="44"/>
      <c r="I10" s="3"/>
      <c r="J10" s="46"/>
      <c r="M10" s="69"/>
    </row>
    <row r="11" spans="4:16" ht="30" customHeight="1" thickBot="1" x14ac:dyDescent="0.3">
      <c r="D11" s="137"/>
      <c r="E11" s="20" t="s">
        <v>13</v>
      </c>
      <c r="F11" s="121"/>
      <c r="G11" s="19"/>
      <c r="H11" s="44"/>
      <c r="I11" s="3"/>
      <c r="J11" s="46"/>
    </row>
    <row r="12" spans="4:16" ht="30" customHeight="1" thickBot="1" x14ac:dyDescent="0.3">
      <c r="D12" s="137"/>
      <c r="E12" s="64" t="s">
        <v>7</v>
      </c>
      <c r="F12" s="121"/>
      <c r="G12" s="19"/>
      <c r="H12" s="44"/>
      <c r="I12" s="3"/>
      <c r="J12" s="46"/>
    </row>
    <row r="13" spans="4:16" ht="36" customHeight="1" thickBot="1" x14ac:dyDescent="0.3">
      <c r="D13" s="137"/>
      <c r="E13" s="64" t="s">
        <v>104</v>
      </c>
      <c r="F13" s="121"/>
      <c r="G13" s="19"/>
      <c r="H13" s="44"/>
      <c r="I13" s="3"/>
      <c r="J13" s="46"/>
    </row>
    <row r="14" spans="4:16" ht="36" customHeight="1" thickBot="1" x14ac:dyDescent="0.3">
      <c r="D14" s="137"/>
      <c r="E14" s="64" t="s">
        <v>105</v>
      </c>
      <c r="F14" s="121"/>
      <c r="G14" s="19"/>
      <c r="H14" s="44"/>
      <c r="I14" s="3"/>
      <c r="J14" s="46"/>
    </row>
    <row r="15" spans="4:16" ht="36" customHeight="1" thickBot="1" x14ac:dyDescent="0.3">
      <c r="D15" s="137"/>
      <c r="E15" s="64" t="s">
        <v>8</v>
      </c>
      <c r="F15" s="121"/>
      <c r="G15" s="19"/>
      <c r="H15" s="44"/>
      <c r="I15" s="3"/>
      <c r="J15" s="46"/>
    </row>
    <row r="16" spans="4:16" ht="48.75" customHeight="1" thickBot="1" x14ac:dyDescent="0.3">
      <c r="D16" s="137"/>
      <c r="E16" s="17" t="s">
        <v>134</v>
      </c>
      <c r="F16" s="121"/>
      <c r="G16" s="19"/>
      <c r="H16" s="44"/>
      <c r="I16" s="3"/>
      <c r="J16" s="46"/>
    </row>
    <row r="17" spans="4:10" ht="36" customHeight="1" thickBot="1" x14ac:dyDescent="0.3">
      <c r="D17" s="137"/>
      <c r="E17" s="17" t="s">
        <v>16</v>
      </c>
      <c r="F17" s="121"/>
      <c r="G17" s="19"/>
      <c r="H17" s="44"/>
      <c r="I17" s="3"/>
      <c r="J17" s="46"/>
    </row>
    <row r="18" spans="4:10" ht="36" customHeight="1" thickBot="1" x14ac:dyDescent="0.3">
      <c r="D18" s="137"/>
      <c r="E18" s="64" t="s">
        <v>15</v>
      </c>
      <c r="F18" s="122"/>
      <c r="G18" s="19"/>
      <c r="H18" s="44"/>
      <c r="I18" s="3"/>
      <c r="J18" s="46"/>
    </row>
    <row r="19" spans="4:10" ht="33.75" hidden="1" customHeight="1" thickBot="1" x14ac:dyDescent="0.3">
      <c r="D19" s="137"/>
      <c r="E19" s="67"/>
      <c r="F19" s="68"/>
      <c r="G19" s="19"/>
      <c r="H19" s="44">
        <f>IF(SUM(H10:H18)&lt;=(H8+H9),SUM(H10:H18),(H8+H9))</f>
        <v>0</v>
      </c>
      <c r="I19" s="3"/>
      <c r="J19" s="46"/>
    </row>
    <row r="20" spans="4:10" ht="36" customHeight="1" thickBot="1" x14ac:dyDescent="0.3">
      <c r="D20" s="137"/>
      <c r="E20" s="23" t="s">
        <v>9</v>
      </c>
      <c r="F20" s="22" t="s">
        <v>150</v>
      </c>
      <c r="G20" s="19"/>
      <c r="H20" s="44"/>
      <c r="I20" s="3"/>
      <c r="J20" s="46"/>
    </row>
    <row r="21" spans="4:10" ht="36" customHeight="1" thickBot="1" x14ac:dyDescent="0.3">
      <c r="D21" s="137"/>
      <c r="E21" s="17" t="s">
        <v>17</v>
      </c>
      <c r="F21" s="23" t="s">
        <v>10</v>
      </c>
      <c r="G21" s="19"/>
      <c r="H21" s="44"/>
      <c r="I21" s="3"/>
      <c r="J21" s="46"/>
    </row>
    <row r="22" spans="4:10" ht="30" customHeight="1" thickBot="1" x14ac:dyDescent="0.3">
      <c r="D22" s="137"/>
      <c r="E22" s="17" t="s">
        <v>135</v>
      </c>
      <c r="F22" s="24"/>
      <c r="G22" s="100" t="s">
        <v>154</v>
      </c>
      <c r="H22" s="4"/>
      <c r="I22" s="95"/>
      <c r="J22" s="46"/>
    </row>
    <row r="23" spans="4:10" ht="30" customHeight="1" thickBot="1" x14ac:dyDescent="0.3">
      <c r="D23" s="137"/>
      <c r="E23" s="20" t="s">
        <v>18</v>
      </c>
      <c r="F23" s="21" t="s">
        <v>11</v>
      </c>
      <c r="G23" s="25"/>
      <c r="H23" s="96"/>
      <c r="I23" s="3"/>
      <c r="J23" s="46"/>
    </row>
    <row r="24" spans="4:10" ht="30" customHeight="1" thickBot="1" x14ac:dyDescent="0.3">
      <c r="D24" s="137"/>
      <c r="E24" s="64" t="s">
        <v>136</v>
      </c>
      <c r="F24" s="24"/>
      <c r="G24" s="99" t="s">
        <v>12</v>
      </c>
      <c r="H24" s="4"/>
      <c r="I24" s="95"/>
      <c r="J24" s="46"/>
    </row>
    <row r="25" spans="4:10" ht="30" customHeight="1" thickBot="1" x14ac:dyDescent="0.3">
      <c r="D25" s="138"/>
      <c r="E25" s="93" t="s">
        <v>124</v>
      </c>
      <c r="F25" s="24"/>
      <c r="G25" s="24"/>
      <c r="H25" s="4"/>
      <c r="I25" s="95"/>
      <c r="J25" s="46"/>
    </row>
    <row r="26" spans="4:10" ht="36" customHeight="1" thickBot="1" x14ac:dyDescent="0.3">
      <c r="D26" s="9"/>
      <c r="E26" s="26"/>
      <c r="F26" s="26"/>
      <c r="G26" s="8"/>
      <c r="H26" s="27">
        <f>IF(SUM(H8:H9)+SUM(H19:H21)+H23+(I22+I24+I25)/18&gt;=40,40,SUM(H8:H9)+SUM(H19:H21)+H23+(I22+I24+I25)/18)</f>
        <v>0</v>
      </c>
      <c r="I26" s="28"/>
      <c r="J26" s="8"/>
    </row>
    <row r="27" spans="4:10" ht="12" customHeight="1" thickBot="1" x14ac:dyDescent="0.3">
      <c r="D27" s="8"/>
      <c r="E27" s="26"/>
      <c r="F27" s="26"/>
      <c r="G27" s="29"/>
      <c r="H27" s="30"/>
      <c r="I27" s="31"/>
      <c r="J27" s="8"/>
    </row>
    <row r="28" spans="4:10" ht="28.5" customHeight="1" thickBot="1" x14ac:dyDescent="0.3">
      <c r="D28" s="129" t="s">
        <v>0</v>
      </c>
      <c r="E28" s="10" t="s">
        <v>1</v>
      </c>
      <c r="F28" s="131" t="s">
        <v>20</v>
      </c>
      <c r="G28" s="132"/>
      <c r="H28" s="133" t="s">
        <v>103</v>
      </c>
      <c r="I28" s="133"/>
      <c r="J28" s="134" t="s">
        <v>4</v>
      </c>
    </row>
    <row r="29" spans="4:10" ht="26.25" customHeight="1" thickBot="1" x14ac:dyDescent="0.3">
      <c r="D29" s="130"/>
      <c r="E29" s="11" t="s">
        <v>2</v>
      </c>
      <c r="F29" s="12" t="s">
        <v>21</v>
      </c>
      <c r="G29" s="13" t="s">
        <v>22</v>
      </c>
      <c r="H29" s="14" t="s">
        <v>21</v>
      </c>
      <c r="I29" s="15" t="s">
        <v>22</v>
      </c>
      <c r="J29" s="135"/>
    </row>
    <row r="30" spans="4:10" ht="42" customHeight="1" thickBot="1" x14ac:dyDescent="0.3">
      <c r="D30" s="136" t="s">
        <v>24</v>
      </c>
      <c r="E30" s="114" t="s">
        <v>125</v>
      </c>
      <c r="F30" s="24"/>
      <c r="G30" s="109" t="s">
        <v>33</v>
      </c>
      <c r="H30" s="32"/>
      <c r="I30" s="97"/>
      <c r="J30" s="45"/>
    </row>
    <row r="31" spans="4:10" ht="42" customHeight="1" thickBot="1" x14ac:dyDescent="0.3">
      <c r="D31" s="137"/>
      <c r="E31" s="115"/>
      <c r="F31" s="24"/>
      <c r="G31" s="109" t="s">
        <v>34</v>
      </c>
      <c r="H31" s="32"/>
      <c r="I31" s="97"/>
      <c r="J31" s="45"/>
    </row>
    <row r="32" spans="4:10" ht="42" customHeight="1" thickBot="1" x14ac:dyDescent="0.3">
      <c r="D32" s="137"/>
      <c r="E32" s="116"/>
      <c r="F32" s="24"/>
      <c r="G32" s="109" t="s">
        <v>126</v>
      </c>
      <c r="H32" s="32"/>
      <c r="I32" s="97"/>
      <c r="J32" s="45"/>
    </row>
    <row r="33" spans="4:10" ht="42" customHeight="1" thickBot="1" x14ac:dyDescent="0.3">
      <c r="D33" s="137"/>
      <c r="E33" s="17" t="s">
        <v>23</v>
      </c>
      <c r="F33" s="24"/>
      <c r="G33" s="109" t="s">
        <v>32</v>
      </c>
      <c r="H33" s="33"/>
      <c r="I33" s="97"/>
      <c r="J33" s="46"/>
    </row>
    <row r="34" spans="4:10" ht="42" customHeight="1" thickBot="1" x14ac:dyDescent="0.3">
      <c r="D34" s="137"/>
      <c r="E34" s="20" t="s">
        <v>137</v>
      </c>
      <c r="F34" s="109" t="s">
        <v>25</v>
      </c>
      <c r="G34" s="24"/>
      <c r="H34" s="44"/>
      <c r="I34" s="3"/>
      <c r="J34" s="46"/>
    </row>
    <row r="35" spans="4:10" ht="42" customHeight="1" thickBot="1" x14ac:dyDescent="0.3">
      <c r="D35" s="137"/>
      <c r="E35" s="20" t="s">
        <v>138</v>
      </c>
      <c r="F35" s="110" t="s">
        <v>26</v>
      </c>
      <c r="G35" s="24"/>
      <c r="H35" s="44"/>
      <c r="I35" s="3"/>
      <c r="J35" s="46"/>
    </row>
    <row r="36" spans="4:10" ht="42" customHeight="1" thickBot="1" x14ac:dyDescent="0.3">
      <c r="D36" s="137"/>
      <c r="E36" s="20" t="s">
        <v>139</v>
      </c>
      <c r="F36" s="110" t="s">
        <v>27</v>
      </c>
      <c r="G36" s="24"/>
      <c r="H36" s="44"/>
      <c r="I36" s="3"/>
      <c r="J36" s="46"/>
    </row>
    <row r="37" spans="4:10" ht="45.95" customHeight="1" thickBot="1" x14ac:dyDescent="0.3">
      <c r="D37" s="137"/>
      <c r="E37" s="20" t="s">
        <v>140</v>
      </c>
      <c r="F37" s="110" t="s">
        <v>28</v>
      </c>
      <c r="G37" s="24"/>
      <c r="H37" s="44"/>
      <c r="I37" s="3"/>
      <c r="J37" s="46"/>
    </row>
    <row r="38" spans="4:10" ht="42" customHeight="1" thickBot="1" x14ac:dyDescent="0.3">
      <c r="D38" s="137"/>
      <c r="E38" s="20" t="s">
        <v>141</v>
      </c>
      <c r="F38" s="110" t="s">
        <v>127</v>
      </c>
      <c r="G38" s="24"/>
      <c r="H38" s="44"/>
      <c r="I38" s="3"/>
      <c r="J38" s="46"/>
    </row>
    <row r="39" spans="4:10" ht="50.1" customHeight="1" thickBot="1" x14ac:dyDescent="0.3">
      <c r="D39" s="137"/>
      <c r="E39" s="20" t="s">
        <v>142</v>
      </c>
      <c r="F39" s="111" t="s">
        <v>29</v>
      </c>
      <c r="G39" s="24"/>
      <c r="H39" s="44"/>
      <c r="I39" s="3"/>
      <c r="J39" s="46"/>
    </row>
    <row r="40" spans="4:10" ht="42" customHeight="1" thickBot="1" x14ac:dyDescent="0.3">
      <c r="D40" s="137"/>
      <c r="E40" s="20" t="s">
        <v>143</v>
      </c>
      <c r="F40" s="109" t="s">
        <v>30</v>
      </c>
      <c r="G40" s="101"/>
      <c r="H40" s="44"/>
      <c r="I40" s="3"/>
      <c r="J40" s="46"/>
    </row>
    <row r="41" spans="4:10" ht="42" customHeight="1" thickBot="1" x14ac:dyDescent="0.3">
      <c r="D41" s="137"/>
      <c r="E41" s="17" t="s">
        <v>148</v>
      </c>
      <c r="F41" s="24"/>
      <c r="G41" s="109" t="s">
        <v>31</v>
      </c>
      <c r="H41" s="33"/>
      <c r="I41" s="98"/>
      <c r="J41" s="46"/>
    </row>
    <row r="42" spans="4:10" ht="42" customHeight="1" thickBot="1" x14ac:dyDescent="0.3">
      <c r="D42" s="138"/>
      <c r="E42" s="93" t="s">
        <v>124</v>
      </c>
      <c r="F42" s="24"/>
      <c r="G42" s="24"/>
      <c r="H42" s="4"/>
      <c r="I42" s="95"/>
      <c r="J42" s="46"/>
    </row>
    <row r="43" spans="4:10" ht="42" customHeight="1" thickBot="1" x14ac:dyDescent="0.3">
      <c r="D43" s="34"/>
      <c r="E43" s="16"/>
      <c r="F43" s="16"/>
      <c r="G43" s="16"/>
      <c r="H43" s="35">
        <f>SUM(H34:H40)+(I30+I31+I32+I33+I36+I37+I38+I39+I41+I42)/18</f>
        <v>0</v>
      </c>
      <c r="I43" s="28"/>
      <c r="J43" s="8"/>
    </row>
    <row r="44" spans="4:10" ht="15.75" thickBot="1" x14ac:dyDescent="0.3">
      <c r="D44" s="8"/>
      <c r="E44" s="36"/>
      <c r="F44" s="26"/>
      <c r="G44" s="8"/>
      <c r="H44" s="8"/>
      <c r="I44" s="8"/>
      <c r="J44" s="8"/>
    </row>
    <row r="45" spans="4:10" ht="15.75" thickBot="1" x14ac:dyDescent="0.3">
      <c r="D45" s="129" t="s">
        <v>0</v>
      </c>
      <c r="E45" s="10" t="s">
        <v>1</v>
      </c>
      <c r="F45" s="131" t="s">
        <v>20</v>
      </c>
      <c r="G45" s="132"/>
      <c r="H45" s="133" t="s">
        <v>103</v>
      </c>
      <c r="I45" s="133"/>
      <c r="J45" s="134" t="s">
        <v>4</v>
      </c>
    </row>
    <row r="46" spans="4:10" ht="15.75" thickBot="1" x14ac:dyDescent="0.3">
      <c r="D46" s="130"/>
      <c r="E46" s="11" t="s">
        <v>2</v>
      </c>
      <c r="F46" s="12" t="s">
        <v>21</v>
      </c>
      <c r="G46" s="13" t="s">
        <v>22</v>
      </c>
      <c r="H46" s="14" t="s">
        <v>21</v>
      </c>
      <c r="I46" s="15" t="s">
        <v>22</v>
      </c>
      <c r="J46" s="135"/>
    </row>
    <row r="47" spans="4:10" ht="36" customHeight="1" thickBot="1" x14ac:dyDescent="0.3">
      <c r="D47" s="136" t="s">
        <v>41</v>
      </c>
      <c r="E47" s="17" t="s">
        <v>144</v>
      </c>
      <c r="F47" s="109" t="s">
        <v>61</v>
      </c>
      <c r="G47" s="24"/>
      <c r="H47" s="44"/>
      <c r="I47" s="3"/>
      <c r="J47" s="46"/>
    </row>
    <row r="48" spans="4:10" ht="36" customHeight="1" thickBot="1" x14ac:dyDescent="0.3">
      <c r="D48" s="137"/>
      <c r="E48" s="20" t="s">
        <v>145</v>
      </c>
      <c r="F48" s="109" t="s">
        <v>128</v>
      </c>
      <c r="G48" s="24"/>
      <c r="H48" s="44"/>
      <c r="I48" s="3"/>
      <c r="J48" s="46"/>
    </row>
    <row r="49" spans="4:10" ht="36" customHeight="1" thickBot="1" x14ac:dyDescent="0.3">
      <c r="D49" s="137"/>
      <c r="E49" s="20" t="s">
        <v>146</v>
      </c>
      <c r="F49" s="24"/>
      <c r="G49" s="109" t="s">
        <v>155</v>
      </c>
      <c r="H49" s="33"/>
      <c r="I49" s="98"/>
      <c r="J49" s="46"/>
    </row>
    <row r="50" spans="4:10" ht="36" customHeight="1" thickBot="1" x14ac:dyDescent="0.3">
      <c r="D50" s="137"/>
      <c r="E50" s="80" t="s">
        <v>147</v>
      </c>
      <c r="F50" s="102"/>
      <c r="G50" s="109" t="s">
        <v>60</v>
      </c>
      <c r="H50" s="33"/>
      <c r="I50" s="98"/>
      <c r="J50" s="46"/>
    </row>
    <row r="51" spans="4:10" ht="36" customHeight="1" thickBot="1" x14ac:dyDescent="0.3">
      <c r="D51" s="138"/>
      <c r="E51" s="93" t="s">
        <v>124</v>
      </c>
      <c r="F51" s="24"/>
      <c r="G51" s="24"/>
      <c r="H51" s="4"/>
      <c r="I51" s="95"/>
      <c r="J51" s="46"/>
    </row>
    <row r="52" spans="4:10" ht="36" customHeight="1" thickBot="1" x14ac:dyDescent="0.3">
      <c r="D52" s="37"/>
      <c r="E52" s="16"/>
      <c r="F52" s="38"/>
      <c r="G52" s="38"/>
      <c r="H52" s="35">
        <f>H47+H48+(I49+I50+I51)/18</f>
        <v>0</v>
      </c>
      <c r="I52" s="5"/>
      <c r="J52" s="8"/>
    </row>
    <row r="53" spans="4:10" ht="15.75" thickBot="1" x14ac:dyDescent="0.3">
      <c r="D53" s="8"/>
      <c r="E53" s="8"/>
      <c r="F53" s="8"/>
      <c r="G53" s="8"/>
      <c r="H53" s="8"/>
      <c r="I53" s="8"/>
      <c r="J53" s="8"/>
    </row>
    <row r="54" spans="4:10" ht="15.75" thickBot="1" x14ac:dyDescent="0.3">
      <c r="D54" s="129" t="s">
        <v>0</v>
      </c>
      <c r="E54" s="10" t="s">
        <v>1</v>
      </c>
      <c r="F54" s="131" t="s">
        <v>20</v>
      </c>
      <c r="G54" s="132"/>
      <c r="H54" s="133" t="s">
        <v>3</v>
      </c>
      <c r="I54" s="133"/>
      <c r="J54" s="134" t="s">
        <v>4</v>
      </c>
    </row>
    <row r="55" spans="4:10" ht="15.75" thickBot="1" x14ac:dyDescent="0.3">
      <c r="D55" s="130"/>
      <c r="E55" s="11" t="s">
        <v>2</v>
      </c>
      <c r="F55" s="12" t="s">
        <v>21</v>
      </c>
      <c r="G55" s="13" t="s">
        <v>22</v>
      </c>
      <c r="H55" s="14" t="s">
        <v>21</v>
      </c>
      <c r="I55" s="15" t="s">
        <v>22</v>
      </c>
      <c r="J55" s="135"/>
    </row>
    <row r="56" spans="4:10" ht="36" customHeight="1" thickBot="1" x14ac:dyDescent="0.3">
      <c r="D56" s="126" t="s">
        <v>42</v>
      </c>
      <c r="E56" s="20" t="s">
        <v>43</v>
      </c>
      <c r="F56" s="109" t="s">
        <v>62</v>
      </c>
      <c r="G56" s="24"/>
      <c r="H56" s="44"/>
      <c r="I56" s="3"/>
      <c r="J56" s="46"/>
    </row>
    <row r="57" spans="4:10" ht="36" customHeight="1" thickBot="1" x14ac:dyDescent="0.3">
      <c r="D57" s="127"/>
      <c r="E57" s="20" t="s">
        <v>149</v>
      </c>
      <c r="F57" s="110" t="s">
        <v>63</v>
      </c>
      <c r="G57" s="24"/>
      <c r="H57" s="44"/>
      <c r="I57" s="3"/>
      <c r="J57" s="46"/>
    </row>
    <row r="58" spans="4:10" ht="36" customHeight="1" thickBot="1" x14ac:dyDescent="0.3">
      <c r="D58" s="127"/>
      <c r="E58" s="20" t="s">
        <v>44</v>
      </c>
      <c r="F58" s="110" t="s">
        <v>64</v>
      </c>
      <c r="G58" s="24"/>
      <c r="H58" s="44"/>
      <c r="I58" s="3"/>
      <c r="J58" s="46"/>
    </row>
    <row r="59" spans="4:10" ht="36" customHeight="1" thickBot="1" x14ac:dyDescent="0.3">
      <c r="D59" s="127"/>
      <c r="E59" s="20" t="s">
        <v>45</v>
      </c>
      <c r="F59" s="110" t="s">
        <v>65</v>
      </c>
      <c r="G59" s="24"/>
      <c r="H59" s="44"/>
      <c r="I59" s="3"/>
      <c r="J59" s="46"/>
    </row>
    <row r="60" spans="4:10" ht="51.75" customHeight="1" thickBot="1" x14ac:dyDescent="0.3">
      <c r="D60" s="127"/>
      <c r="E60" s="20" t="s">
        <v>151</v>
      </c>
      <c r="F60" s="110" t="s">
        <v>66</v>
      </c>
      <c r="G60" s="24"/>
      <c r="H60" s="44"/>
      <c r="I60" s="3"/>
      <c r="J60" s="46"/>
    </row>
    <row r="61" spans="4:10" ht="36" customHeight="1" thickBot="1" x14ac:dyDescent="0.3">
      <c r="D61" s="127"/>
      <c r="E61" s="20" t="s">
        <v>46</v>
      </c>
      <c r="F61" s="110" t="s">
        <v>67</v>
      </c>
      <c r="G61" s="24"/>
      <c r="H61" s="47"/>
      <c r="I61" s="3"/>
      <c r="J61" s="46"/>
    </row>
    <row r="62" spans="4:10" ht="36" customHeight="1" thickBot="1" x14ac:dyDescent="0.3">
      <c r="D62" s="127"/>
      <c r="E62" s="20" t="s">
        <v>152</v>
      </c>
      <c r="F62" s="110" t="s">
        <v>68</v>
      </c>
      <c r="G62" s="24"/>
      <c r="H62" s="44"/>
      <c r="I62" s="3"/>
      <c r="J62" s="46"/>
    </row>
    <row r="63" spans="4:10" ht="36" customHeight="1" thickBot="1" x14ac:dyDescent="0.3">
      <c r="D63" s="127"/>
      <c r="E63" s="80" t="s">
        <v>153</v>
      </c>
      <c r="F63" s="109" t="s">
        <v>69</v>
      </c>
      <c r="G63" s="101"/>
      <c r="H63" s="44"/>
      <c r="I63" s="3"/>
      <c r="J63" s="46"/>
    </row>
    <row r="64" spans="4:10" ht="36" customHeight="1" thickBot="1" x14ac:dyDescent="0.3">
      <c r="D64" s="128"/>
      <c r="E64" s="93" t="s">
        <v>124</v>
      </c>
      <c r="F64" s="24"/>
      <c r="G64" s="24"/>
      <c r="H64" s="4"/>
      <c r="I64" s="95"/>
      <c r="J64" s="46"/>
    </row>
    <row r="65" spans="4:14" ht="36" customHeight="1" thickBot="1" x14ac:dyDescent="0.3">
      <c r="D65" s="8"/>
      <c r="E65" s="8"/>
      <c r="F65" s="8"/>
      <c r="G65" s="8"/>
      <c r="H65" s="35">
        <f>SUM(H56:H63)+I64/18</f>
        <v>0</v>
      </c>
      <c r="I65" s="39"/>
      <c r="J65" s="8"/>
    </row>
    <row r="66" spans="4:14" ht="15.75" thickBot="1" x14ac:dyDescent="0.3">
      <c r="D66" s="8"/>
      <c r="E66" s="8"/>
      <c r="F66" s="8"/>
      <c r="G66" s="8"/>
      <c r="H66" s="8"/>
      <c r="I66" s="8"/>
      <c r="J66" s="8"/>
    </row>
    <row r="67" spans="4:14" ht="23.25" customHeight="1" thickBot="1" x14ac:dyDescent="0.3">
      <c r="D67" s="123" t="s">
        <v>47</v>
      </c>
      <c r="E67" s="40" t="s">
        <v>54</v>
      </c>
      <c r="F67" s="40" t="s">
        <v>55</v>
      </c>
      <c r="G67" s="40" t="s">
        <v>114</v>
      </c>
      <c r="H67" s="40" t="s">
        <v>115</v>
      </c>
      <c r="I67" s="8"/>
      <c r="J67" s="8"/>
    </row>
    <row r="68" spans="4:14" ht="15.75" thickBot="1" x14ac:dyDescent="0.3">
      <c r="D68" s="124"/>
      <c r="E68" s="114" t="s">
        <v>49</v>
      </c>
      <c r="F68" s="17" t="s">
        <v>56</v>
      </c>
      <c r="G68" s="103"/>
      <c r="H68" s="103"/>
      <c r="I68" s="70"/>
      <c r="J68" s="8"/>
      <c r="N68" s="71">
        <f>(60*HOUR(H68-G68)+MINUTE(H68-G68))/60</f>
        <v>0</v>
      </c>
    </row>
    <row r="69" spans="4:14" ht="15.75" thickBot="1" x14ac:dyDescent="0.3">
      <c r="D69" s="124"/>
      <c r="E69" s="115"/>
      <c r="F69" s="17" t="s">
        <v>57</v>
      </c>
      <c r="G69" s="103"/>
      <c r="H69" s="103"/>
      <c r="I69" s="70"/>
      <c r="J69" s="8"/>
      <c r="N69" s="71">
        <f t="shared" ref="N69:N83" si="0">(60*HOUR(H69-G69)+MINUTE(H69-G69))/60</f>
        <v>0</v>
      </c>
    </row>
    <row r="70" spans="4:14" ht="15.75" thickBot="1" x14ac:dyDescent="0.3">
      <c r="D70" s="124"/>
      <c r="E70" s="116"/>
      <c r="F70" s="80" t="s">
        <v>58</v>
      </c>
      <c r="G70" s="104"/>
      <c r="H70" s="104"/>
      <c r="I70" s="70"/>
      <c r="J70" s="8"/>
      <c r="N70" s="71">
        <f t="shared" si="0"/>
        <v>0</v>
      </c>
    </row>
    <row r="71" spans="4:14" ht="15.75" thickBot="1" x14ac:dyDescent="0.3">
      <c r="D71" s="124"/>
      <c r="E71" s="117" t="s">
        <v>48</v>
      </c>
      <c r="F71" s="41" t="s">
        <v>56</v>
      </c>
      <c r="G71" s="105"/>
      <c r="H71" s="105"/>
      <c r="I71" s="70"/>
      <c r="J71" s="8"/>
      <c r="N71" s="71">
        <f t="shared" si="0"/>
        <v>0</v>
      </c>
    </row>
    <row r="72" spans="4:14" ht="19.5" thickBot="1" x14ac:dyDescent="0.35">
      <c r="D72" s="124"/>
      <c r="E72" s="118"/>
      <c r="F72" s="41" t="s">
        <v>57</v>
      </c>
      <c r="G72" s="106"/>
      <c r="H72" s="106"/>
      <c r="I72" s="70"/>
      <c r="J72" s="73" t="s">
        <v>116</v>
      </c>
      <c r="N72" s="71">
        <f t="shared" si="0"/>
        <v>0</v>
      </c>
    </row>
    <row r="73" spans="4:14" ht="16.5" thickBot="1" x14ac:dyDescent="0.3">
      <c r="D73" s="124"/>
      <c r="E73" s="119"/>
      <c r="F73" s="81" t="s">
        <v>58</v>
      </c>
      <c r="G73" s="106"/>
      <c r="H73" s="106"/>
      <c r="I73" s="70"/>
      <c r="J73" s="74">
        <f>SUM(N68:N83)</f>
        <v>0</v>
      </c>
      <c r="N73" s="71">
        <f t="shared" si="0"/>
        <v>0</v>
      </c>
    </row>
    <row r="74" spans="4:14" ht="15.75" thickBot="1" x14ac:dyDescent="0.3">
      <c r="D74" s="124"/>
      <c r="E74" s="114" t="s">
        <v>50</v>
      </c>
      <c r="F74" s="17" t="s">
        <v>56</v>
      </c>
      <c r="G74" s="104"/>
      <c r="H74" s="104"/>
      <c r="I74" s="70"/>
      <c r="J74" s="75"/>
      <c r="N74" s="71">
        <f t="shared" si="0"/>
        <v>0</v>
      </c>
    </row>
    <row r="75" spans="4:14" ht="15.75" thickBot="1" x14ac:dyDescent="0.3">
      <c r="D75" s="124"/>
      <c r="E75" s="115"/>
      <c r="F75" s="17" t="s">
        <v>57</v>
      </c>
      <c r="G75" s="104"/>
      <c r="H75" s="104"/>
      <c r="I75" s="70"/>
      <c r="J75" s="8" t="s">
        <v>118</v>
      </c>
      <c r="N75" s="71">
        <f t="shared" si="0"/>
        <v>0</v>
      </c>
    </row>
    <row r="76" spans="4:14" ht="15.75" thickBot="1" x14ac:dyDescent="0.3">
      <c r="D76" s="124"/>
      <c r="E76" s="116"/>
      <c r="F76" s="80" t="s">
        <v>58</v>
      </c>
      <c r="G76" s="104"/>
      <c r="H76" s="104"/>
      <c r="I76" s="70"/>
      <c r="J76" s="8" t="s">
        <v>117</v>
      </c>
      <c r="N76" s="71">
        <f t="shared" si="0"/>
        <v>0</v>
      </c>
    </row>
    <row r="77" spans="4:14" ht="15.75" thickBot="1" x14ac:dyDescent="0.3">
      <c r="D77" s="124"/>
      <c r="E77" s="117" t="s">
        <v>51</v>
      </c>
      <c r="F77" s="41" t="s">
        <v>56</v>
      </c>
      <c r="G77" s="105"/>
      <c r="H77" s="105"/>
      <c r="I77" s="70"/>
      <c r="J77" s="70"/>
      <c r="N77" s="71">
        <f t="shared" si="0"/>
        <v>0</v>
      </c>
    </row>
    <row r="78" spans="4:14" ht="15.75" thickBot="1" x14ac:dyDescent="0.3">
      <c r="D78" s="124"/>
      <c r="E78" s="118"/>
      <c r="F78" s="41" t="s">
        <v>57</v>
      </c>
      <c r="G78" s="105"/>
      <c r="H78" s="105"/>
      <c r="I78" s="70"/>
      <c r="J78" s="8"/>
      <c r="N78" s="71">
        <f t="shared" si="0"/>
        <v>0</v>
      </c>
    </row>
    <row r="79" spans="4:14" ht="15.75" thickBot="1" x14ac:dyDescent="0.3">
      <c r="D79" s="124"/>
      <c r="E79" s="119"/>
      <c r="F79" s="81" t="s">
        <v>58</v>
      </c>
      <c r="G79" s="106"/>
      <c r="H79" s="106"/>
      <c r="I79" s="70"/>
      <c r="J79" s="8"/>
      <c r="N79" s="71">
        <f t="shared" si="0"/>
        <v>0</v>
      </c>
    </row>
    <row r="80" spans="4:14" ht="15.75" thickBot="1" x14ac:dyDescent="0.3">
      <c r="D80" s="124"/>
      <c r="E80" s="114" t="s">
        <v>52</v>
      </c>
      <c r="F80" s="17" t="s">
        <v>56</v>
      </c>
      <c r="G80" s="104"/>
      <c r="H80" s="104"/>
      <c r="I80" s="70"/>
      <c r="J80" s="8"/>
      <c r="N80" s="71">
        <f t="shared" si="0"/>
        <v>0</v>
      </c>
    </row>
    <row r="81" spans="4:14" ht="15.75" thickBot="1" x14ac:dyDescent="0.3">
      <c r="D81" s="124"/>
      <c r="E81" s="115"/>
      <c r="F81" s="17" t="s">
        <v>57</v>
      </c>
      <c r="G81" s="104"/>
      <c r="H81" s="104"/>
      <c r="I81" s="70"/>
      <c r="J81" s="8"/>
      <c r="N81" s="71">
        <f t="shared" si="0"/>
        <v>0</v>
      </c>
    </row>
    <row r="82" spans="4:14" ht="15.75" thickBot="1" x14ac:dyDescent="0.3">
      <c r="D82" s="124"/>
      <c r="E82" s="116"/>
      <c r="F82" s="80" t="s">
        <v>58</v>
      </c>
      <c r="G82" s="104"/>
      <c r="H82" s="104"/>
      <c r="I82" s="70"/>
      <c r="J82" s="8"/>
      <c r="N82" s="71">
        <f t="shared" si="0"/>
        <v>0</v>
      </c>
    </row>
    <row r="83" spans="4:14" ht="15.75" thickBot="1" x14ac:dyDescent="0.3">
      <c r="D83" s="124"/>
      <c r="E83" s="117" t="s">
        <v>53</v>
      </c>
      <c r="F83" s="41" t="s">
        <v>56</v>
      </c>
      <c r="G83" s="106"/>
      <c r="H83" s="106"/>
      <c r="I83" s="70"/>
      <c r="J83" s="8"/>
      <c r="N83" s="71">
        <f t="shared" si="0"/>
        <v>0</v>
      </c>
    </row>
    <row r="84" spans="4:14" ht="15.75" thickBot="1" x14ac:dyDescent="0.3">
      <c r="D84" s="124"/>
      <c r="E84" s="118"/>
      <c r="F84" s="41" t="s">
        <v>57</v>
      </c>
      <c r="G84" s="112"/>
      <c r="H84" s="112"/>
      <c r="I84" s="8"/>
      <c r="J84" s="8"/>
      <c r="N84" s="71"/>
    </row>
    <row r="85" spans="4:14" ht="15.75" thickBot="1" x14ac:dyDescent="0.3">
      <c r="D85" s="125"/>
      <c r="E85" s="119"/>
      <c r="F85" s="81" t="s">
        <v>58</v>
      </c>
      <c r="G85" s="113"/>
      <c r="H85" s="113"/>
      <c r="I85" s="8"/>
      <c r="J85" s="8"/>
    </row>
    <row r="86" spans="4:14" ht="12.75" customHeight="1" x14ac:dyDescent="0.25">
      <c r="D86" s="8"/>
      <c r="E86" s="8"/>
      <c r="F86" s="8"/>
      <c r="G86" s="8"/>
      <c r="H86" s="8"/>
      <c r="I86" s="8"/>
      <c r="J86" s="8"/>
    </row>
    <row r="87" spans="4:14" ht="15.75" thickBot="1" x14ac:dyDescent="0.3">
      <c r="D87" s="8"/>
      <c r="E87" s="8"/>
      <c r="F87" s="8"/>
      <c r="G87" s="8"/>
      <c r="H87" s="66" t="s">
        <v>107</v>
      </c>
      <c r="I87" s="8"/>
      <c r="J87" s="8"/>
    </row>
    <row r="88" spans="4:14" ht="36" customHeight="1" thickBot="1" x14ac:dyDescent="0.3">
      <c r="D88" s="8"/>
      <c r="E88" s="42" t="s">
        <v>59</v>
      </c>
      <c r="F88" s="43">
        <f>H26+H43+H52+H65</f>
        <v>0</v>
      </c>
      <c r="G88" s="65" t="str">
        <f>G2</f>
        <v>Grupo II</v>
      </c>
      <c r="H88" s="65">
        <f>IF(G88="Grupo I",20,40)</f>
        <v>40</v>
      </c>
      <c r="I88" s="8"/>
      <c r="J88" s="8"/>
    </row>
  </sheetData>
  <sheetProtection algorithmName="SHA-512" hashValue="RD2duUOHL2GlNrb6Zu3sx7hZeFBoq6tQHn8E5rCnbmCf0YBfKAFyU1egkkhG2o8ycAo+WamrsWE4i63gYmkNLg==" saltValue="RQMvLr0/VpgrFvhRD0dXiA==" spinCount="100000" sheet="1" objects="1" scenarios="1" selectLockedCells="1"/>
  <mergeCells count="33">
    <mergeCell ref="D1:E1"/>
    <mergeCell ref="J28:J29"/>
    <mergeCell ref="D30:D42"/>
    <mergeCell ref="H6:I6"/>
    <mergeCell ref="D8:D25"/>
    <mergeCell ref="D28:D29"/>
    <mergeCell ref="F28:G28"/>
    <mergeCell ref="H28:I28"/>
    <mergeCell ref="J6:J7"/>
    <mergeCell ref="F6:G6"/>
    <mergeCell ref="D6:D7"/>
    <mergeCell ref="E30:E32"/>
    <mergeCell ref="D5:J5"/>
    <mergeCell ref="D54:D55"/>
    <mergeCell ref="F54:G54"/>
    <mergeCell ref="H54:I54"/>
    <mergeCell ref="J54:J55"/>
    <mergeCell ref="D45:D46"/>
    <mergeCell ref="F45:G45"/>
    <mergeCell ref="H45:I45"/>
    <mergeCell ref="J45:J46"/>
    <mergeCell ref="D47:D51"/>
    <mergeCell ref="D67:D85"/>
    <mergeCell ref="D56:D64"/>
    <mergeCell ref="E68:E70"/>
    <mergeCell ref="E71:E73"/>
    <mergeCell ref="E74:E76"/>
    <mergeCell ref="E77:E79"/>
    <mergeCell ref="H84:H85"/>
    <mergeCell ref="G84:G85"/>
    <mergeCell ref="E80:E82"/>
    <mergeCell ref="E83:E85"/>
    <mergeCell ref="F10:F18"/>
  </mergeCells>
  <conditionalFormatting sqref="J2">
    <cfRule type="expression" dxfId="0" priority="1">
      <formula>$F$88&gt;40</formula>
    </cfRule>
  </conditionalFormatting>
  <dataValidations count="4">
    <dataValidation type="list" allowBlank="1" showInputMessage="1" showErrorMessage="1" sqref="E4">
      <formula1>Sel_Campus</formula1>
    </dataValidation>
    <dataValidation type="list" allowBlank="1" showInputMessage="1" showErrorMessage="1" sqref="G2">
      <formula1>GRUPO</formula1>
    </dataValidation>
    <dataValidation type="whole" operator="lessThanOrEqual" showInputMessage="1" showErrorMessage="1" errorTitle="Erro" error="Número de horas total superior à permitida." sqref="M10">
      <formula1>H8</formula1>
    </dataValidation>
    <dataValidation type="whole" operator="lessThanOrEqual" allowBlank="1" showInputMessage="1" showErrorMessage="1" errorTitle="ERRO" error="Número de horas superior ao permitido." sqref="H19">
      <formula1>H8</formula1>
    </dataValidation>
  </dataValidations>
  <pageMargins left="0.511811024" right="0.511811024" top="0.78740157499999996" bottom="0.78740157499999996" header="0.31496062000000002" footer="0.31496062000000002"/>
  <pageSetup paperSize="9" scale="60" fitToHeight="0" orientation="landscape" r:id="rId1"/>
  <rowBreaks count="1" manualBreakCount="1">
    <brk id="52" min="3" max="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dados!$F$1:$F$2</xm:f>
          </x14:formula1>
          <xm:sqref>G4</xm:sqref>
        </x14:dataValidation>
        <x14:dataValidation type="list" allowBlank="1" showInputMessage="1" showErrorMessage="1">
          <x14:formula1>
            <xm:f>dados!$C$1:$C$2</xm:f>
          </x14:formula1>
          <xm:sqref>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2"/>
  <sheetViews>
    <sheetView windowProtection="1" zoomScaleNormal="100" workbookViewId="0">
      <selection activeCell="B5" sqref="B5:B6"/>
    </sheetView>
  </sheetViews>
  <sheetFormatPr defaultRowHeight="15" x14ac:dyDescent="0.25"/>
  <cols>
    <col min="1" max="1" width="44.140625" style="82" customWidth="1"/>
    <col min="2" max="2" width="20.42578125" style="82" bestFit="1" customWidth="1"/>
    <col min="3" max="3" width="19" style="82" customWidth="1"/>
    <col min="4" max="4" width="33.42578125" style="82" customWidth="1"/>
    <col min="5" max="5" width="17.42578125" style="82" customWidth="1"/>
    <col min="6" max="6" width="20.5703125" style="82" customWidth="1"/>
    <col min="7" max="10" width="9.140625" style="82"/>
    <col min="11" max="13" width="9.140625" style="82" customWidth="1"/>
    <col min="14" max="14" width="9.140625" style="82" hidden="1" customWidth="1"/>
    <col min="15" max="16384" width="9.140625" style="82"/>
  </cols>
  <sheetData>
    <row r="2" spans="1:14" ht="18.75" x14ac:dyDescent="0.3">
      <c r="A2" s="141" t="s">
        <v>130</v>
      </c>
      <c r="B2" s="141"/>
      <c r="C2" s="141"/>
      <c r="D2" s="141"/>
      <c r="E2" s="141"/>
      <c r="F2" s="141"/>
    </row>
    <row r="4" spans="1:14" ht="36.75" customHeight="1" x14ac:dyDescent="0.25">
      <c r="A4" s="83" t="s">
        <v>120</v>
      </c>
      <c r="B4" s="83" t="s">
        <v>119</v>
      </c>
      <c r="C4" s="83" t="s">
        <v>129</v>
      </c>
      <c r="D4" s="84" t="s">
        <v>121</v>
      </c>
      <c r="E4" s="83" t="s">
        <v>111</v>
      </c>
      <c r="F4" s="83" t="s">
        <v>108</v>
      </c>
    </row>
    <row r="5" spans="1:14" ht="18.75" x14ac:dyDescent="0.3">
      <c r="A5" s="90"/>
      <c r="B5" s="91"/>
      <c r="C5" s="85">
        <f>B5/18</f>
        <v>0</v>
      </c>
      <c r="D5" s="90"/>
      <c r="E5" s="90"/>
      <c r="F5" s="90"/>
      <c r="N5" s="82" t="s">
        <v>112</v>
      </c>
    </row>
    <row r="6" spans="1:14" ht="18.75" x14ac:dyDescent="0.3">
      <c r="A6" s="90"/>
      <c r="B6" s="91"/>
      <c r="C6" s="85">
        <f t="shared" ref="C6:C19" si="0">B6/18</f>
        <v>0</v>
      </c>
      <c r="D6" s="90"/>
      <c r="E6" s="90"/>
      <c r="F6" s="90"/>
      <c r="N6" s="82" t="s">
        <v>109</v>
      </c>
    </row>
    <row r="7" spans="1:14" ht="18.75" x14ac:dyDescent="0.3">
      <c r="A7" s="90"/>
      <c r="B7" s="91"/>
      <c r="C7" s="85">
        <f t="shared" si="0"/>
        <v>0</v>
      </c>
      <c r="D7" s="90"/>
      <c r="E7" s="90"/>
      <c r="F7" s="90"/>
      <c r="N7" s="82" t="s">
        <v>123</v>
      </c>
    </row>
    <row r="8" spans="1:14" ht="18.75" x14ac:dyDescent="0.3">
      <c r="A8" s="90"/>
      <c r="B8" s="91"/>
      <c r="C8" s="85">
        <f t="shared" si="0"/>
        <v>0</v>
      </c>
      <c r="D8" s="90"/>
      <c r="E8" s="90"/>
      <c r="F8" s="90"/>
      <c r="N8" s="82" t="s">
        <v>110</v>
      </c>
    </row>
    <row r="9" spans="1:14" ht="18.75" x14ac:dyDescent="0.3">
      <c r="A9" s="90"/>
      <c r="B9" s="91"/>
      <c r="C9" s="85">
        <f t="shared" si="0"/>
        <v>0</v>
      </c>
      <c r="D9" s="90"/>
      <c r="E9" s="90"/>
      <c r="F9" s="90"/>
      <c r="N9" s="82" t="s">
        <v>113</v>
      </c>
    </row>
    <row r="10" spans="1:14" ht="18.75" x14ac:dyDescent="0.3">
      <c r="A10" s="90"/>
      <c r="B10" s="91"/>
      <c r="C10" s="85">
        <f t="shared" si="0"/>
        <v>0</v>
      </c>
      <c r="D10" s="90"/>
      <c r="E10" s="90"/>
      <c r="F10" s="90"/>
    </row>
    <row r="11" spans="1:14" ht="18.75" x14ac:dyDescent="0.3">
      <c r="A11" s="90"/>
      <c r="B11" s="91"/>
      <c r="C11" s="85">
        <f t="shared" si="0"/>
        <v>0</v>
      </c>
      <c r="D11" s="90"/>
      <c r="E11" s="90"/>
      <c r="F11" s="90"/>
    </row>
    <row r="12" spans="1:14" ht="18.75" x14ac:dyDescent="0.3">
      <c r="A12" s="90"/>
      <c r="B12" s="91"/>
      <c r="C12" s="85">
        <f t="shared" si="0"/>
        <v>0</v>
      </c>
      <c r="D12" s="90"/>
      <c r="E12" s="90"/>
      <c r="F12" s="90"/>
    </row>
    <row r="13" spans="1:14" ht="18.75" x14ac:dyDescent="0.3">
      <c r="A13" s="90"/>
      <c r="B13" s="91"/>
      <c r="C13" s="85">
        <f t="shared" si="0"/>
        <v>0</v>
      </c>
      <c r="D13" s="90"/>
      <c r="E13" s="90"/>
      <c r="F13" s="90"/>
    </row>
    <row r="14" spans="1:14" ht="18.75" x14ac:dyDescent="0.3">
      <c r="A14" s="90"/>
      <c r="B14" s="91"/>
      <c r="C14" s="85">
        <f t="shared" si="0"/>
        <v>0</v>
      </c>
      <c r="D14" s="90"/>
      <c r="E14" s="90"/>
      <c r="F14" s="90"/>
    </row>
    <row r="15" spans="1:14" ht="18.75" x14ac:dyDescent="0.3">
      <c r="A15" s="90"/>
      <c r="B15" s="91"/>
      <c r="C15" s="85">
        <f t="shared" si="0"/>
        <v>0</v>
      </c>
      <c r="D15" s="90"/>
      <c r="E15" s="90"/>
      <c r="F15" s="90"/>
    </row>
    <row r="16" spans="1:14" ht="18.75" x14ac:dyDescent="0.3">
      <c r="A16" s="90"/>
      <c r="B16" s="91"/>
      <c r="C16" s="85">
        <f t="shared" si="0"/>
        <v>0</v>
      </c>
      <c r="D16" s="90"/>
      <c r="E16" s="90"/>
      <c r="F16" s="90"/>
    </row>
    <row r="17" spans="1:6" ht="18.75" x14ac:dyDescent="0.3">
      <c r="A17" s="90"/>
      <c r="B17" s="91"/>
      <c r="C17" s="85">
        <f t="shared" si="0"/>
        <v>0</v>
      </c>
      <c r="D17" s="90"/>
      <c r="E17" s="90"/>
      <c r="F17" s="90"/>
    </row>
    <row r="18" spans="1:6" ht="18.75" x14ac:dyDescent="0.3">
      <c r="A18" s="90"/>
      <c r="B18" s="91"/>
      <c r="C18" s="85">
        <f t="shared" si="0"/>
        <v>0</v>
      </c>
      <c r="D18" s="90"/>
      <c r="E18" s="90"/>
      <c r="F18" s="90"/>
    </row>
    <row r="19" spans="1:6" ht="18.75" x14ac:dyDescent="0.3">
      <c r="A19" s="90"/>
      <c r="B19" s="91"/>
      <c r="C19" s="85">
        <f t="shared" si="0"/>
        <v>0</v>
      </c>
      <c r="D19" s="90"/>
      <c r="E19" s="90"/>
      <c r="F19" s="90"/>
    </row>
    <row r="20" spans="1:6" ht="15.75" thickBot="1" x14ac:dyDescent="0.3"/>
    <row r="21" spans="1:6" x14ac:dyDescent="0.25">
      <c r="B21" s="86" t="s">
        <v>122</v>
      </c>
      <c r="C21" s="87">
        <f>SUM(C5:C19)</f>
        <v>0</v>
      </c>
    </row>
    <row r="22" spans="1:6" ht="15.75" thickBot="1" x14ac:dyDescent="0.3">
      <c r="B22" s="88"/>
      <c r="C22" s="89" t="s">
        <v>133</v>
      </c>
    </row>
  </sheetData>
  <sheetProtection algorithmName="SHA-512" hashValue="l2h5urt0D0S89FtoQIKygBPmZUq626mKWc6VO3ItrtAU4elqnsEiVwS+EInKHHZIy+aCm+r5c8wlWPX/p+h2Cg==" saltValue="QzpCn0Qu1eocQNTdmVuxHQ==" spinCount="100000" sheet="1" objects="1" scenarios="1" selectLockedCells="1"/>
  <mergeCells count="1">
    <mergeCell ref="A2:F2"/>
  </mergeCells>
  <dataValidations count="1">
    <dataValidation type="list" allowBlank="1" showInputMessage="1" showErrorMessage="1" sqref="D5:D19">
      <formula1>$N$5:$N$9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2"/>
  <sheetViews>
    <sheetView windowProtection="1" zoomScaleNormal="100" workbookViewId="0">
      <selection activeCell="B5" sqref="B5:B6"/>
    </sheetView>
  </sheetViews>
  <sheetFormatPr defaultRowHeight="15" x14ac:dyDescent="0.25"/>
  <cols>
    <col min="1" max="1" width="44.140625" customWidth="1"/>
    <col min="2" max="2" width="20.42578125" bestFit="1" customWidth="1"/>
    <col min="3" max="3" width="19.42578125" bestFit="1" customWidth="1"/>
    <col min="4" max="4" width="33.42578125" customWidth="1"/>
    <col min="5" max="5" width="17.42578125" customWidth="1"/>
    <col min="6" max="6" width="20.5703125" customWidth="1"/>
    <col min="11" max="13" width="9.140625" customWidth="1"/>
    <col min="14" max="14" width="9.140625" hidden="1" customWidth="1"/>
  </cols>
  <sheetData>
    <row r="2" spans="1:14" ht="18.75" x14ac:dyDescent="0.3">
      <c r="A2" s="142" t="s">
        <v>131</v>
      </c>
      <c r="B2" s="142"/>
      <c r="C2" s="142"/>
      <c r="D2" s="142"/>
      <c r="E2" s="142"/>
      <c r="F2" s="142"/>
    </row>
    <row r="4" spans="1:14" ht="36.75" customHeight="1" x14ac:dyDescent="0.25">
      <c r="A4" s="83" t="s">
        <v>120</v>
      </c>
      <c r="B4" s="83" t="s">
        <v>119</v>
      </c>
      <c r="C4" s="83" t="s">
        <v>129</v>
      </c>
      <c r="D4" s="84" t="s">
        <v>121</v>
      </c>
      <c r="E4" s="83" t="s">
        <v>111</v>
      </c>
      <c r="F4" s="83" t="s">
        <v>108</v>
      </c>
    </row>
    <row r="5" spans="1:14" ht="18.75" x14ac:dyDescent="0.3">
      <c r="A5" s="90"/>
      <c r="B5" s="91"/>
      <c r="C5" s="79">
        <f>0.5*B5/18</f>
        <v>0</v>
      </c>
      <c r="D5" s="90"/>
      <c r="E5" s="90"/>
      <c r="F5" s="90"/>
      <c r="N5" t="s">
        <v>112</v>
      </c>
    </row>
    <row r="6" spans="1:14" ht="18.75" x14ac:dyDescent="0.3">
      <c r="A6" s="90"/>
      <c r="B6" s="91"/>
      <c r="C6" s="79">
        <f t="shared" ref="C6:C19" si="0">0.5*B6/18</f>
        <v>0</v>
      </c>
      <c r="D6" s="90"/>
      <c r="E6" s="90"/>
      <c r="F6" s="90"/>
      <c r="N6" t="s">
        <v>109</v>
      </c>
    </row>
    <row r="7" spans="1:14" ht="18.75" x14ac:dyDescent="0.3">
      <c r="A7" s="90"/>
      <c r="B7" s="91"/>
      <c r="C7" s="79">
        <f t="shared" si="0"/>
        <v>0</v>
      </c>
      <c r="D7" s="90"/>
      <c r="E7" s="90"/>
      <c r="F7" s="90"/>
      <c r="N7" t="s">
        <v>123</v>
      </c>
    </row>
    <row r="8" spans="1:14" ht="18.75" x14ac:dyDescent="0.3">
      <c r="A8" s="90"/>
      <c r="B8" s="91"/>
      <c r="C8" s="79">
        <f t="shared" si="0"/>
        <v>0</v>
      </c>
      <c r="D8" s="90"/>
      <c r="E8" s="90"/>
      <c r="F8" s="90"/>
      <c r="N8" t="s">
        <v>110</v>
      </c>
    </row>
    <row r="9" spans="1:14" ht="18.75" x14ac:dyDescent="0.3">
      <c r="A9" s="90"/>
      <c r="B9" s="91"/>
      <c r="C9" s="79">
        <f t="shared" si="0"/>
        <v>0</v>
      </c>
      <c r="D9" s="90"/>
      <c r="E9" s="90"/>
      <c r="F9" s="90"/>
      <c r="N9" t="s">
        <v>113</v>
      </c>
    </row>
    <row r="10" spans="1:14" ht="18.75" x14ac:dyDescent="0.3">
      <c r="A10" s="90"/>
      <c r="B10" s="91"/>
      <c r="C10" s="79">
        <f t="shared" si="0"/>
        <v>0</v>
      </c>
      <c r="D10" s="90"/>
      <c r="E10" s="90"/>
      <c r="F10" s="90"/>
    </row>
    <row r="11" spans="1:14" ht="18.75" x14ac:dyDescent="0.3">
      <c r="A11" s="90"/>
      <c r="B11" s="91"/>
      <c r="C11" s="79">
        <f t="shared" si="0"/>
        <v>0</v>
      </c>
      <c r="D11" s="90"/>
      <c r="E11" s="90"/>
      <c r="F11" s="90"/>
    </row>
    <row r="12" spans="1:14" ht="18.75" x14ac:dyDescent="0.3">
      <c r="A12" s="90"/>
      <c r="B12" s="91"/>
      <c r="C12" s="79">
        <f t="shared" si="0"/>
        <v>0</v>
      </c>
      <c r="D12" s="90"/>
      <c r="E12" s="90"/>
      <c r="F12" s="90"/>
    </row>
    <row r="13" spans="1:14" ht="18.75" x14ac:dyDescent="0.3">
      <c r="A13" s="90"/>
      <c r="B13" s="91"/>
      <c r="C13" s="79">
        <f t="shared" si="0"/>
        <v>0</v>
      </c>
      <c r="D13" s="90"/>
      <c r="E13" s="90"/>
      <c r="F13" s="90"/>
    </row>
    <row r="14" spans="1:14" ht="18.75" x14ac:dyDescent="0.3">
      <c r="A14" s="90"/>
      <c r="B14" s="91"/>
      <c r="C14" s="79">
        <f t="shared" si="0"/>
        <v>0</v>
      </c>
      <c r="D14" s="90"/>
      <c r="E14" s="90"/>
      <c r="F14" s="90"/>
    </row>
    <row r="15" spans="1:14" ht="18.75" x14ac:dyDescent="0.3">
      <c r="A15" s="90"/>
      <c r="B15" s="91"/>
      <c r="C15" s="79">
        <f t="shared" si="0"/>
        <v>0</v>
      </c>
      <c r="D15" s="90"/>
      <c r="E15" s="90"/>
      <c r="F15" s="90"/>
    </row>
    <row r="16" spans="1:14" ht="18.75" x14ac:dyDescent="0.3">
      <c r="A16" s="90"/>
      <c r="B16" s="91"/>
      <c r="C16" s="79">
        <f t="shared" si="0"/>
        <v>0</v>
      </c>
      <c r="D16" s="90"/>
      <c r="E16" s="90"/>
      <c r="F16" s="90"/>
    </row>
    <row r="17" spans="1:6" ht="18.75" x14ac:dyDescent="0.3">
      <c r="A17" s="90"/>
      <c r="B17" s="91"/>
      <c r="C17" s="79">
        <f t="shared" si="0"/>
        <v>0</v>
      </c>
      <c r="D17" s="90"/>
      <c r="E17" s="90"/>
      <c r="F17" s="90"/>
    </row>
    <row r="18" spans="1:6" ht="18.75" x14ac:dyDescent="0.3">
      <c r="A18" s="90"/>
      <c r="B18" s="91"/>
      <c r="C18" s="79">
        <f t="shared" si="0"/>
        <v>0</v>
      </c>
      <c r="D18" s="90"/>
      <c r="E18" s="90"/>
      <c r="F18" s="90"/>
    </row>
    <row r="19" spans="1:6" ht="18.75" x14ac:dyDescent="0.3">
      <c r="A19" s="90"/>
      <c r="B19" s="91"/>
      <c r="C19" s="79">
        <f t="shared" si="0"/>
        <v>0</v>
      </c>
      <c r="D19" s="90"/>
      <c r="E19" s="90"/>
      <c r="F19" s="90"/>
    </row>
    <row r="20" spans="1:6" ht="15.75" thickBot="1" x14ac:dyDescent="0.3"/>
    <row r="21" spans="1:6" x14ac:dyDescent="0.25">
      <c r="B21" s="76" t="s">
        <v>122</v>
      </c>
      <c r="C21" s="77">
        <f>SUM(C5:C19)</f>
        <v>0</v>
      </c>
    </row>
    <row r="22" spans="1:6" ht="15.75" thickBot="1" x14ac:dyDescent="0.3">
      <c r="B22" s="72"/>
      <c r="C22" s="78" t="s">
        <v>133</v>
      </c>
    </row>
  </sheetData>
  <sheetProtection algorithmName="SHA-512" hashValue="VxBG3G9z+FTKUOQ4ZNQBPZu+fr1ATMvoydUWGkdECNIPXeCcsgy0QqtDRXNwu7TFOtaccbdHUWiHpNYyHEH8AQ==" saltValue="b0s8oV1lKqRBUf+EQ3zr+Q==" spinCount="100000" sheet="1" objects="1" scenarios="1" selectLockedCells="1"/>
  <mergeCells count="1">
    <mergeCell ref="A2:F2"/>
  </mergeCells>
  <dataValidations count="1">
    <dataValidation type="list" allowBlank="1" showInputMessage="1" showErrorMessage="1" sqref="D5:D19">
      <formula1>$N$5:$N$9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indowProtection="1" workbookViewId="0">
      <selection activeCell="B14" sqref="B14"/>
    </sheetView>
  </sheetViews>
  <sheetFormatPr defaultRowHeight="15" x14ac:dyDescent="0.25"/>
  <cols>
    <col min="2" max="2" width="37.42578125" customWidth="1"/>
    <col min="3" max="3" width="46.28515625" customWidth="1"/>
    <col min="4" max="4" width="19.28515625" customWidth="1"/>
    <col min="6" max="6" width="22.85546875" customWidth="1"/>
  </cols>
  <sheetData>
    <row r="1" spans="2:6" x14ac:dyDescent="0.25">
      <c r="B1" s="56" t="s">
        <v>72</v>
      </c>
      <c r="C1" s="56" t="s">
        <v>98</v>
      </c>
      <c r="D1" s="57" t="s">
        <v>91</v>
      </c>
      <c r="F1" s="58" t="s">
        <v>95</v>
      </c>
    </row>
    <row r="2" spans="2:6" x14ac:dyDescent="0.25">
      <c r="B2" s="56" t="s">
        <v>73</v>
      </c>
      <c r="C2" s="56" t="s">
        <v>99</v>
      </c>
      <c r="D2" s="57" t="s">
        <v>92</v>
      </c>
      <c r="F2" s="58" t="s">
        <v>96</v>
      </c>
    </row>
    <row r="3" spans="2:6" x14ac:dyDescent="0.25">
      <c r="B3" s="56" t="s">
        <v>74</v>
      </c>
      <c r="D3" s="57" t="s">
        <v>93</v>
      </c>
    </row>
    <row r="4" spans="2:6" x14ac:dyDescent="0.25">
      <c r="B4" s="56" t="s">
        <v>75</v>
      </c>
      <c r="D4" s="57" t="s">
        <v>94</v>
      </c>
    </row>
    <row r="5" spans="2:6" x14ac:dyDescent="0.25">
      <c r="B5" s="56" t="s">
        <v>76</v>
      </c>
    </row>
    <row r="6" spans="2:6" x14ac:dyDescent="0.25">
      <c r="B6" s="56" t="s">
        <v>77</v>
      </c>
    </row>
    <row r="7" spans="2:6" x14ac:dyDescent="0.25">
      <c r="B7" s="56" t="s">
        <v>78</v>
      </c>
    </row>
    <row r="8" spans="2:6" ht="18.75" x14ac:dyDescent="0.4">
      <c r="B8" s="56" t="s">
        <v>79</v>
      </c>
      <c r="C8" s="60" t="s">
        <v>100</v>
      </c>
    </row>
    <row r="9" spans="2:6" ht="18.75" x14ac:dyDescent="0.4">
      <c r="B9" s="56" t="s">
        <v>80</v>
      </c>
      <c r="C9" s="61" t="s">
        <v>101</v>
      </c>
    </row>
    <row r="10" spans="2:6" x14ac:dyDescent="0.25">
      <c r="B10" s="56" t="s">
        <v>81</v>
      </c>
    </row>
    <row r="11" spans="2:6" x14ac:dyDescent="0.25">
      <c r="B11" s="56" t="s">
        <v>82</v>
      </c>
    </row>
    <row r="12" spans="2:6" x14ac:dyDescent="0.25">
      <c r="B12" s="56" t="s">
        <v>83</v>
      </c>
    </row>
    <row r="13" spans="2:6" x14ac:dyDescent="0.25">
      <c r="B13" s="56" t="s">
        <v>84</v>
      </c>
    </row>
    <row r="14" spans="2:6" x14ac:dyDescent="0.25">
      <c r="B14" s="56" t="s">
        <v>85</v>
      </c>
    </row>
    <row r="15" spans="2:6" x14ac:dyDescent="0.25">
      <c r="B15" s="56" t="s">
        <v>86</v>
      </c>
    </row>
    <row r="16" spans="2:6" x14ac:dyDescent="0.25">
      <c r="B16" s="56" t="s">
        <v>87</v>
      </c>
    </row>
    <row r="17" spans="2:2" x14ac:dyDescent="0.25">
      <c r="B17" s="56" t="s">
        <v>88</v>
      </c>
    </row>
    <row r="18" spans="2:2" x14ac:dyDescent="0.25">
      <c r="B18" s="56" t="s">
        <v>89</v>
      </c>
    </row>
    <row r="19" spans="2:2" x14ac:dyDescent="0.25">
      <c r="B19" s="56" t="s">
        <v>83</v>
      </c>
    </row>
    <row r="20" spans="2:2" x14ac:dyDescent="0.25">
      <c r="B20" s="56" t="s">
        <v>90</v>
      </c>
    </row>
  </sheetData>
  <sheetProtection algorithmName="SHA-512" hashValue="ZR1HKLuPeRzImDuXw0xcEXJ303BUClU5Rvh03XtvKrY56w8dUgGaemElx9khEXEm3yIsA0/+qu2nUxSoeam8RA==" saltValue="+/zCN4tPYJKC0hONzixbF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PIT e RAD</vt:lpstr>
      <vt:lpstr>Aulas</vt:lpstr>
      <vt:lpstr>Coregencia</vt:lpstr>
      <vt:lpstr>dados</vt:lpstr>
      <vt:lpstr>'PIT e RAD'!_ftn1</vt:lpstr>
      <vt:lpstr>'PIT e RAD'!Area_de_impressao</vt:lpstr>
      <vt:lpstr>'PIT e RAD'!Campus_Arraial_do_Cabo</vt:lpstr>
      <vt:lpstr>GRUPO</vt:lpstr>
      <vt:lpstr>GRUPOS</vt:lpstr>
      <vt:lpstr>Sel_Campus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</dc:creator>
  <cp:lastModifiedBy>Marcus Vinícius da Silva Pereira</cp:lastModifiedBy>
  <cp:lastPrinted>2019-02-05T20:43:58Z</cp:lastPrinted>
  <dcterms:created xsi:type="dcterms:W3CDTF">2017-04-28T14:24:30Z</dcterms:created>
  <dcterms:modified xsi:type="dcterms:W3CDTF">2019-02-05T22:29:40Z</dcterms:modified>
</cp:coreProperties>
</file>